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8"/>
  </bookViews>
  <sheets>
    <sheet name="Anexo Riscos Fiscais" sheetId="1" r:id="rId1"/>
    <sheet name="AMF - Dem I" sheetId="2" r:id="rId2"/>
    <sheet name="AMF - Dem II" sheetId="3" r:id="rId3"/>
    <sheet name="AMF - Dem III" sheetId="4" r:id="rId4"/>
    <sheet name="AMF - Dem IV" sheetId="5" r:id="rId5"/>
    <sheet name="AMF - Dem V" sheetId="6" r:id="rId6"/>
    <sheet name="AMF - Dem VI" sheetId="7" r:id="rId7"/>
    <sheet name="AMF - Dem VII" sheetId="8" r:id="rId8"/>
    <sheet name="AMF - Dem VIII" sheetId="9" r:id="rId9"/>
  </sheets>
  <definedNames>
    <definedName name="_Toc81141672" localSheetId="1">'AMF - Dem I'!#REF!</definedName>
    <definedName name="_Toc81141690" localSheetId="3">'AMF - Dem III'!#REF!</definedName>
    <definedName name="_Toc81141697" localSheetId="3">'AMF - Dem III'!#REF!</definedName>
    <definedName name="_Toc81141725" localSheetId="8">'AMF - Dem VIII'!#REF!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<sst xmlns="http://schemas.openxmlformats.org/spreadsheetml/2006/main" count="343" uniqueCount="222">
  <si>
    <t>(c)</t>
  </si>
  <si>
    <t>TOTAL</t>
  </si>
  <si>
    <t>ESPECIFICAÇÃO</t>
  </si>
  <si>
    <t>LEI DE DIRETRIZES ORÇAMENTÁRIAS</t>
  </si>
  <si>
    <t>ANEXO DE  METAS FISCAIS</t>
  </si>
  <si>
    <t>METAS ANUAIS</t>
  </si>
  <si>
    <t>Valor</t>
  </si>
  <si>
    <t>% PIB</t>
  </si>
  <si>
    <t>Corrente</t>
  </si>
  <si>
    <t>Constante</t>
  </si>
  <si>
    <t>(a / PIB)</t>
  </si>
  <si>
    <t>(b / PIB)</t>
  </si>
  <si>
    <t>(c / PIB)</t>
  </si>
  <si>
    <t>x 100</t>
  </si>
  <si>
    <t xml:space="preserve"> Despesa Total</t>
  </si>
  <si>
    <t>Despesas Primárias (II)</t>
  </si>
  <si>
    <t xml:space="preserve"> Resultado Nominal</t>
  </si>
  <si>
    <t xml:space="preserve"> Dívida Pública Consolidada </t>
  </si>
  <si>
    <t xml:space="preserve"> Dívida Consolidada Líquida </t>
  </si>
  <si>
    <t xml:space="preserve">AVALIAÇÃO DO CUMPRIMENTO DAS METAS FISCAIS   DO EXERCÍCIO ANTERIOR                            </t>
  </si>
  <si>
    <t xml:space="preserve"> Resultado Primário (III) = (I – II)</t>
  </si>
  <si>
    <t>Resultado Primário (III) = (I–II)</t>
  </si>
  <si>
    <t>Receita Total</t>
  </si>
  <si>
    <t>Receitas Primárias (I)</t>
  </si>
  <si>
    <t>Despesa Total</t>
  </si>
  <si>
    <t xml:space="preserve">Dívida Pública Consolidada </t>
  </si>
  <si>
    <t>Dívida Consolidada Líquida</t>
  </si>
  <si>
    <t>VALORES A PREÇOS CORRENTES</t>
  </si>
  <si>
    <t>Dívida Pública Consolidada</t>
  </si>
  <si>
    <t>VALORES A PREÇOS CONSTANTES</t>
  </si>
  <si>
    <t>EVOLUÇÃO DO PATRIMÔNIO LÍQUIDO</t>
  </si>
  <si>
    <t>PATRIMÔNIO LÍQUIDO</t>
  </si>
  <si>
    <t>Patrimônio/Capital</t>
  </si>
  <si>
    <t>Reservas</t>
  </si>
  <si>
    <t>Resultado Acumulado</t>
  </si>
  <si>
    <t>ORIGEM E APLICAÇÃO DOS RECURSOS OBTIDOS COM 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</si>
  <si>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</si>
  <si>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</si>
  <si>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</si>
  <si>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Regime Geral de Previdência Social</t>
  </si>
  <si>
    <t xml:space="preserve">      Pessoal Civil</t>
  </si>
  <si>
    <t>ESTIMATIVA E COMPENSAÇÃO DA RENÚNCIA DE RECEITA</t>
  </si>
  <si>
    <t xml:space="preserve">MARGEM DE EXPANSÃO DAS DESPESAS OBRIGATÓRIAS DE CARÁTER CONTINUADO  </t>
  </si>
  <si>
    <t xml:space="preserve">SALDO FINANCEIRO </t>
  </si>
  <si>
    <t>DO EXERCÍCIO</t>
  </si>
  <si>
    <t>ANEXO DE METAS FISCAIS</t>
  </si>
  <si>
    <t>METAS FISCAIS ATUAIS COMPARADAS COM AS FIXADAS NOS TRÊS EXERCÍCIOS ANTERIORES</t>
  </si>
  <si>
    <t xml:space="preserve">      Receita de Serviços </t>
  </si>
  <si>
    <t xml:space="preserve">         Outras Receitas Correntes</t>
  </si>
  <si>
    <t xml:space="preserve">         Compensação Previdenciária do RGPS para o RPPS</t>
  </si>
  <si>
    <t xml:space="preserve">      Amortização de Empréstimos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</si>
  <si>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</si>
  <si>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</si>
  <si>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</si>
  <si>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</si>
  <si>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</si>
  <si>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</si>
  <si>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 xml:space="preserve">   ADMINISTRAÇÃO</t>
  </si>
  <si>
    <t xml:space="preserve"> Despesas Primárias (II)</t>
  </si>
  <si>
    <t xml:space="preserve"> Receita Total</t>
  </si>
  <si>
    <t xml:space="preserve"> Receitas Primárias (I)</t>
  </si>
  <si>
    <t xml:space="preserve">         Pessoal Civil</t>
  </si>
  <si>
    <t xml:space="preserve">         Pessoal Militar</t>
  </si>
  <si>
    <t>Resultado Primário (III) = (I - II)</t>
  </si>
  <si>
    <t>Metas Previstas em &lt;Ano-2&gt;</t>
  </si>
  <si>
    <t>Variação</t>
  </si>
  <si>
    <t>(c) = (b-a)</t>
  </si>
  <si>
    <t>(c/a) x 100</t>
  </si>
  <si>
    <t>SALDO FINANCEIRO</t>
  </si>
  <si>
    <t>EXERCÍCIO</t>
  </si>
  <si>
    <t xml:space="preserve">        Amortização da Dívida</t>
  </si>
  <si>
    <t>Resultado Nominal</t>
  </si>
  <si>
    <t xml:space="preserve">Metas Realizadas em </t>
  </si>
  <si>
    <t>(c) = (a-b)</t>
  </si>
  <si>
    <t>REGIME PREVIDENCIÁRIO</t>
  </si>
  <si>
    <t>Patrimônio</t>
  </si>
  <si>
    <t>Lucros ou Prejuízos Acumulados</t>
  </si>
  <si>
    <t xml:space="preserve">   RECEITAS CORRENTES</t>
  </si>
  <si>
    <t xml:space="preserve">      Receita de Contribuições</t>
  </si>
  <si>
    <t xml:space="preserve">      Receita Patrimonial</t>
  </si>
  <si>
    <t xml:space="preserve">      Outras Receitas Correntes</t>
  </si>
  <si>
    <t xml:space="preserve">   RECEITAS DE CAPITAL</t>
  </si>
  <si>
    <t xml:space="preserve">      Outras Receitas de Capital</t>
  </si>
  <si>
    <t>RECEITAS REALIZADAS</t>
  </si>
  <si>
    <t>%</t>
  </si>
  <si>
    <t>(a)</t>
  </si>
  <si>
    <t>(b)</t>
  </si>
  <si>
    <t>ANEXO DE RISCOS FISCAIS</t>
  </si>
  <si>
    <t>DEMONSTRATIVO DE RISCOS FISCAIS E PROVIDÊNCIAS</t>
  </si>
  <si>
    <t>ARF (LRF, art 4º, § 3º)</t>
  </si>
  <si>
    <t>RISCOS FISCAIS</t>
  </si>
  <si>
    <t>PROVIDÊNCIAS</t>
  </si>
  <si>
    <t>Descrição</t>
  </si>
  <si>
    <t>Tabela 1 - DEMONSTRATIVO DOS RISCOS FISCAIS E PROVIDÊNCIAS</t>
  </si>
  <si>
    <t>RECEITAS DE CAPITAL - ALIENAÇÃO DE ATIVOS (I)</t>
  </si>
  <si>
    <t xml:space="preserve">    Alienação de Bens Móveis</t>
  </si>
  <si>
    <t xml:space="preserve">    Alienação de Bens Imóveis</t>
  </si>
  <si>
    <t>DESPESAS EXECUTADAS</t>
  </si>
  <si>
    <t>APLICAÇÃO DOS RECURSOS DA ALIENAÇÃO DE ATIVOS (II)</t>
  </si>
  <si>
    <t xml:space="preserve">    DESPESAS CORRENTES DOS REGIMES DE PREVIDÊNCIA</t>
  </si>
  <si>
    <t xml:space="preserve">        Regime Próprio de Previdência dos Servidores</t>
  </si>
  <si>
    <t>VALOR (III)</t>
  </si>
  <si>
    <t>RECEITAS E DESPESAS PREVIDENCIÁRIAS DO REGIME PRÓPRIO DE PREVIDÊNCIA DOS SERVIDORES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</si>
  <si>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</si>
  <si>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</si>
  <si>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</si>
  <si>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</si>
  <si>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</si>
  <si>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</si>
  <si>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</si>
  <si>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</si>
  <si>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</si>
  <si>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</si>
  <si>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</si>
  <si>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</si>
  <si>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</si>
  <si>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</si>
  <si>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</si>
  <si>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>DESPESAS PREVIDENCIÁRIAS - RPPS (INTRA-ORÇAMENTÁRIAS) (V)</t>
  </si>
  <si>
    <t xml:space="preserve">   PREVIDÊNCIA</t>
  </si>
  <si>
    <t>TOTAL DAS DESPESAS PREVIDENCIÁRIAS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</si>
  <si>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</si>
  <si>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</si>
  <si>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</si>
  <si>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</si>
  <si>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</si>
  <si>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</si>
  <si>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</si>
  <si>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</si>
  <si>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</si>
  <si>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 
DE PREVIDÊNCIA DO SERVIDOR</t>
  </si>
  <si>
    <t>RESERVA ORÇAMENTÁRIA DO RPPS</t>
  </si>
  <si>
    <t>BENS E DIREITOS DO RPPS</t>
  </si>
  <si>
    <t>PROJEÇÃO ATUARIAL DO REGIME PRÓPRIO DE PREVIDÊNCIA DOS SERVIDORES</t>
  </si>
  <si>
    <t xml:space="preserve">(d) = (d Exercício anterior) + (c) </t>
  </si>
  <si>
    <t>PREVIDENCIÁRIAS</t>
  </si>
  <si>
    <t>RESULTADO</t>
  </si>
  <si>
    <t>PREVIDENCIÁRIO</t>
  </si>
  <si>
    <t>AMF - Demonstrativo I (LRF, art. 4º, § 1º)</t>
  </si>
  <si>
    <t>AMF - Demonstrativo II (LRF, art. 4º, §2º, inciso I)</t>
  </si>
  <si>
    <t>AMF – Demonstrativo III (LRF, art.4º, §2º, inciso II)</t>
  </si>
  <si>
    <t>AMF - Demonstrativo IV (LRF, art.4º, §2º, inciso III)</t>
  </si>
  <si>
    <t>AMF - Demonstrativo V (LRF, art.4º, §2º, inciso III)</t>
  </si>
  <si>
    <t>AMF - Demonstrativo VI (LRF, art.4º, §2º, inciso IV, alínea "a")</t>
  </si>
  <si>
    <t>AMF – Demonstrativo VI (LRF, art.4º, § 2º, inciso IV, alínea “a”)</t>
  </si>
  <si>
    <t>Tabela 2 - DEMONSTRATIVO I – METAS ANUAIS</t>
  </si>
  <si>
    <t xml:space="preserve">Tabela 3 - DEMONSTRATIVO II – AVALIAÇÃO DO CUMPRIMENTO DAS METAS FISCAIS DO EXERCÍCIO ANTERIOR </t>
  </si>
  <si>
    <t>Tabela 4 - DEMONSTRATIVO III – METAS FISCAIS ATUAIS COMPARADAS COM AS FIXADAS NOS TRÊS EXERCÍCIOS ANTERIORES</t>
  </si>
  <si>
    <t>Tabela 5 - DEMONSTRATIVO IV – EVOLUÇÃO DO PATRIMÔNIO LÍQUIDO</t>
  </si>
  <si>
    <t xml:space="preserve">Tabela 6 - DEMONSTRATIVO V – ORIGEM E APLICAÇÃO DOS RECURSOS OBTIDOS COM A ALIENAÇÃO DE ATIVOS </t>
  </si>
  <si>
    <t>Tabela 7 - DEMONSTRATIVO VI – AVALIAÇÃO DA SITUAÇÃO FINANCEIRA E ATUARIAL DO REGIME PRÓPRIO DE PREVIDÊNCIA DOS SERVIDORES</t>
  </si>
  <si>
    <t>Tabela 8 - PROJEÇÃO ATUARIAL DO REGIME PRÓPRIO DE PREVIDÊNCIA DOS SERVIDORES</t>
  </si>
  <si>
    <t>Tabela 9 - DEMONSTRATIVO VII – ESTIMATIVA E COMPENSAÇÃO DA RENÚNCIA DE RECEITA</t>
  </si>
  <si>
    <t>AMF - Tabela 8 (LRF, art. 4°, § 2°, inciso V)</t>
  </si>
  <si>
    <t>TRIBUTO</t>
  </si>
  <si>
    <t>MODALIDADE</t>
  </si>
  <si>
    <t>SETORES/ PROGRAMAS/ BENEFICIÁRIO</t>
  </si>
  <si>
    <t>RENÚNCIA DE RECEITA PREVISTA</t>
  </si>
  <si>
    <t>COMPENSAÇÃO</t>
  </si>
  <si>
    <t xml:space="preserve">          -</t>
  </si>
  <si>
    <t>AMF - Tabela 9 (LRF, art. 4°, § 2°, inciso V)</t>
  </si>
  <si>
    <t>EVENTOS</t>
  </si>
  <si>
    <t xml:space="preserve">Aumento Permanente da Receita  </t>
  </si>
  <si>
    <t>(-)  Transferências Constitucionais</t>
  </si>
  <si>
    <t>(-)  Transferências ao FUNDEB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</si>
  <si>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</si>
  <si>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</si>
  <si>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</si>
  <si>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</si>
  <si>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Novas DOCC</t>
  </si>
  <si>
    <t xml:space="preserve">   Novas DOCC geradas por PPP</t>
  </si>
  <si>
    <t>Margem Líquida de Expansão de DOCC (V) = (III-IV)</t>
  </si>
  <si>
    <t>Tabela 10 - DEMONSTRATIVO VIII – MARGEM DE EXPANSÃO DAS DESPESAS OBRIGATÓRIAS DE CARÁTER CONTINUADO</t>
  </si>
  <si>
    <t>PREFEITO MUNICIPAL</t>
  </si>
  <si>
    <t>Reposição Salarial que possa gerar impacto nas despesas com pessoal</t>
  </si>
  <si>
    <t>Situações de Calamidade</t>
  </si>
  <si>
    <t>Condenações Judiciais</t>
  </si>
  <si>
    <t>Despesa com pagamento de juros orçada a menor</t>
  </si>
  <si>
    <t xml:space="preserve">Abertura de créditos adicionais suplementares a partir de cancelamento de dotações </t>
  </si>
  <si>
    <t>FONTE: REGISTROS CONTÁBEIS DO MUNICÍPIO</t>
  </si>
  <si>
    <t>PROJEÇÃO DO PIB PARA 2010</t>
  </si>
  <si>
    <t>PROJEÇÃO DO PIB PARA 2011</t>
  </si>
  <si>
    <t>PROJEÇÃO DO PIB PARA 2012</t>
  </si>
  <si>
    <t>PIB  PER CAPTA 2005</t>
  </si>
  <si>
    <t>PIB  PER CAPTA 2006</t>
  </si>
  <si>
    <t>PIB  PER CAPTA 2007</t>
  </si>
  <si>
    <t>PIB  PER CAPTA 2008</t>
  </si>
  <si>
    <t>PIB  PER CAPTA 2009</t>
  </si>
  <si>
    <t>PIB  PER CAPTA 2010</t>
  </si>
  <si>
    <t>* PIB DIVULGADO PELO IPARDES</t>
  </si>
  <si>
    <t>*</t>
  </si>
  <si>
    <t>PER CAPITA</t>
  </si>
  <si>
    <t>PROJEÇÃO DO PIB</t>
  </si>
  <si>
    <t>MEDIA DA INFLAÇÃO 2007</t>
  </si>
  <si>
    <t>MEDIA DA INFLAÇÃO 2008</t>
  </si>
  <si>
    <t>PROJEÇÃO DA INFLAÇÃO PARA 2009</t>
  </si>
  <si>
    <t>PROJEÇÃO DA INFLAÇÃO PARA 2011</t>
  </si>
  <si>
    <t>PROJEÇÃO DA INFLAÇÃO PARA 2012</t>
  </si>
  <si>
    <t>PROJEÇÃO DA INFLAÇÃO PARA 2010</t>
  </si>
  <si>
    <t>2006
 (i) = (Ic – IIf)</t>
  </si>
  <si>
    <t>2007
 (h) = ((Ib – IIe) + IIIi)</t>
  </si>
  <si>
    <t>2008
(g) = ((Ia – IId) + IIIh)</t>
  </si>
  <si>
    <t>2007 (e)</t>
  </si>
  <si>
    <t>2006 (f)</t>
  </si>
  <si>
    <t>2008 (d)</t>
  </si>
  <si>
    <t>Nota: O MUNICÍPIO NÃO POSSUI RPPS</t>
  </si>
  <si>
    <t>IPTU</t>
  </si>
  <si>
    <t>REMISSÃO</t>
  </si>
  <si>
    <t>COMÉRCIO</t>
  </si>
  <si>
    <t>acréscimo de alíquota do ISSQN</t>
  </si>
  <si>
    <t>INDÚSTRIA</t>
  </si>
  <si>
    <t>ANISTIA</t>
  </si>
  <si>
    <t>Taxa de Regular Funcionamento - ALVARÁ</t>
  </si>
  <si>
    <t>Valor Previsto para 2010</t>
  </si>
  <si>
    <t>PATRIMONIO LÍQUIDO 2005</t>
  </si>
  <si>
    <t>OSVALDO ISHIKAWA</t>
  </si>
  <si>
    <t>MUNICÍPIO DE QUARTO CENTENÁRIO - ESTADO DO PARANÁ</t>
  </si>
  <si>
    <t>REFERENTE A QUARTO CENTENÁRIO</t>
  </si>
  <si>
    <t>OBS. O MUNICÍPIO DE QUARTO CENTENÁRIO NÃO POSSOU RPPS</t>
  </si>
  <si>
    <t>2007</t>
  </si>
  <si>
    <t>2006</t>
  </si>
  <si>
    <t>QUARTO CENTENÁRIO - PR, 09 DE JULHO DE 2009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</si>
</sst>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7"/>
      <color indexed="8"/>
      <name val="Arial"/>
      <family val="2"/>
    </font>
    <font>
      <sz val="7"/>
      <name val="Arial"/>
      <family val="0"/>
    </font>
    <font>
      <sz val="6"/>
      <name val="Times New Roman"/>
      <family val="1"/>
    </font>
    <font>
      <sz val="6"/>
      <color indexed="8"/>
      <name val="Arial"/>
      <family val="2"/>
    </font>
    <font>
      <sz val="6"/>
      <name val="Arial"/>
      <family val="0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8" fontId="4" fillId="0" borderId="1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wrapText="1"/>
    </xf>
    <xf numFmtId="8" fontId="4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8" fontId="4" fillId="0" borderId="2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8" fontId="4" fillId="0" borderId="13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justify" vertical="top" wrapText="1"/>
    </xf>
    <xf numFmtId="43" fontId="4" fillId="0" borderId="4" xfId="20" applyFont="1" applyFill="1" applyBorder="1" applyAlignment="1">
      <alignment horizontal="justify" vertical="top" wrapText="1"/>
    </xf>
    <xf numFmtId="43" fontId="4" fillId="0" borderId="14" xfId="2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3" fontId="14" fillId="0" borderId="0" xfId="2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43" fontId="16" fillId="0" borderId="0" xfId="0" applyNumberFormat="1" applyFont="1" applyFill="1" applyBorder="1" applyAlignment="1">
      <alignment/>
    </xf>
    <xf numFmtId="43" fontId="5" fillId="0" borderId="0" xfId="20" applyFont="1" applyFill="1" applyBorder="1" applyAlignment="1">
      <alignment wrapText="1"/>
    </xf>
    <xf numFmtId="43" fontId="5" fillId="0" borderId="15" xfId="2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vertical="top" wrapText="1"/>
    </xf>
    <xf numFmtId="4" fontId="15" fillId="0" borderId="16" xfId="0" applyNumberFormat="1" applyFont="1" applyBorder="1" applyAlignment="1">
      <alignment/>
    </xf>
    <xf numFmtId="165" fontId="5" fillId="0" borderId="15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vertical="top"/>
    </xf>
    <xf numFmtId="43" fontId="17" fillId="0" borderId="14" xfId="20" applyFont="1" applyFill="1" applyBorder="1" applyAlignment="1">
      <alignment wrapText="1"/>
    </xf>
    <xf numFmtId="4" fontId="18" fillId="0" borderId="14" xfId="0" applyNumberFormat="1" applyFont="1" applyBorder="1" applyAlignment="1">
      <alignment/>
    </xf>
    <xf numFmtId="4" fontId="17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43" fontId="4" fillId="0" borderId="14" xfId="20" applyFont="1" applyFill="1" applyBorder="1" applyAlignment="1">
      <alignment vertical="top"/>
    </xf>
    <xf numFmtId="43" fontId="5" fillId="0" borderId="14" xfId="20" applyFont="1" applyFill="1" applyBorder="1" applyAlignment="1">
      <alignment vertical="top"/>
    </xf>
    <xf numFmtId="43" fontId="17" fillId="0" borderId="14" xfId="20" applyFont="1" applyFill="1" applyBorder="1" applyAlignment="1">
      <alignment vertical="top"/>
    </xf>
    <xf numFmtId="0" fontId="17" fillId="0" borderId="0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vertical="top"/>
    </xf>
    <xf numFmtId="4" fontId="4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43" fontId="9" fillId="0" borderId="14" xfId="20" applyFont="1" applyFill="1" applyBorder="1" applyAlignment="1">
      <alignment vertical="top" wrapText="1"/>
    </xf>
    <xf numFmtId="43" fontId="5" fillId="0" borderId="14" xfId="20" applyFont="1" applyFill="1" applyBorder="1" applyAlignment="1">
      <alignment vertical="top" wrapText="1"/>
    </xf>
    <xf numFmtId="4" fontId="15" fillId="0" borderId="14" xfId="0" applyNumberFormat="1" applyFont="1" applyBorder="1" applyAlignment="1">
      <alignment/>
    </xf>
    <xf numFmtId="43" fontId="4" fillId="0" borderId="14" xfId="20" applyFont="1" applyFill="1" applyBorder="1" applyAlignment="1">
      <alignment vertical="top" wrapText="1"/>
    </xf>
    <xf numFmtId="43" fontId="15" fillId="0" borderId="14" xfId="20" applyFont="1" applyBorder="1" applyAlignment="1">
      <alignment/>
    </xf>
    <xf numFmtId="43" fontId="5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wrapText="1"/>
    </xf>
    <xf numFmtId="43" fontId="17" fillId="0" borderId="14" xfId="0" applyNumberFormat="1" applyFont="1" applyFill="1" applyBorder="1" applyAlignment="1">
      <alignment wrapText="1"/>
    </xf>
    <xf numFmtId="43" fontId="5" fillId="0" borderId="14" xfId="20" applyFont="1" applyFill="1" applyBorder="1" applyAlignment="1">
      <alignment wrapText="1"/>
    </xf>
    <xf numFmtId="43" fontId="9" fillId="0" borderId="14" xfId="2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165" fontId="5" fillId="0" borderId="14" xfId="0" applyNumberFormat="1" applyFont="1" applyFill="1" applyBorder="1" applyAlignment="1">
      <alignment wrapText="1"/>
    </xf>
    <xf numFmtId="164" fontId="5" fillId="0" borderId="14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wrapText="1"/>
    </xf>
    <xf numFmtId="0" fontId="0" fillId="0" borderId="14" xfId="0" applyFill="1" applyBorder="1" applyAlignment="1">
      <alignment vertical="top" wrapText="1"/>
    </xf>
    <xf numFmtId="43" fontId="14" fillId="0" borderId="14" xfId="20" applyFont="1" applyFill="1" applyBorder="1" applyAlignment="1">
      <alignment wrapText="1"/>
    </xf>
    <xf numFmtId="165" fontId="14" fillId="0" borderId="14" xfId="20" applyNumberFormat="1" applyFont="1" applyFill="1" applyBorder="1" applyAlignment="1">
      <alignment wrapText="1"/>
    </xf>
    <xf numFmtId="164" fontId="14" fillId="0" borderId="14" xfId="0" applyNumberFormat="1" applyFont="1" applyFill="1" applyBorder="1" applyAlignment="1">
      <alignment horizontal="right" wrapText="1" indent="1"/>
    </xf>
    <xf numFmtId="4" fontId="2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5" fillId="0" borderId="0" xfId="0" applyNumberFormat="1" applyFont="1" applyAlignment="1">
      <alignment/>
    </xf>
    <xf numFmtId="43" fontId="5" fillId="0" borderId="14" xfId="20" applyFont="1" applyBorder="1" applyAlignment="1">
      <alignment wrapText="1"/>
    </xf>
    <xf numFmtId="0" fontId="0" fillId="0" borderId="14" xfId="0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/>
    </xf>
    <xf numFmtId="43" fontId="4" fillId="0" borderId="17" xfId="20" applyFont="1" applyFill="1" applyBorder="1" applyAlignment="1">
      <alignment horizontal="center" vertical="top" wrapText="1"/>
    </xf>
    <xf numFmtId="43" fontId="4" fillId="0" borderId="15" xfId="2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8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 wrapText="1"/>
    </xf>
    <xf numFmtId="8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4" fillId="0" borderId="14" xfId="20" applyNumberFormat="1" applyFont="1" applyFill="1" applyBorder="1" applyAlignment="1">
      <alignment horizontal="center" vertical="center" wrapText="1"/>
    </xf>
    <xf numFmtId="49" fontId="0" fillId="0" borderId="14" xfId="20" applyNumberFormat="1" applyFill="1" applyBorder="1" applyAlignment="1">
      <alignment/>
    </xf>
    <xf numFmtId="43" fontId="10" fillId="0" borderId="14" xfId="20" applyFont="1" applyFill="1" applyBorder="1" applyAlignment="1">
      <alignment horizontal="center" vertical="center"/>
    </xf>
    <xf numFmtId="43" fontId="11" fillId="0" borderId="14" xfId="20" applyFont="1" applyFill="1" applyBorder="1" applyAlignment="1">
      <alignment horizontal="center"/>
    </xf>
    <xf numFmtId="0" fontId="9" fillId="0" borderId="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"/>
  <sheetViews>
    <sheetView showGridLines="0" workbookViewId="0" topLeftCell="A13">
      <selection activeCell="D31" sqref="D31"/>
    </sheetView>
  </sheetViews>
  <sheetFormatPr defaultColWidth="9.140625" defaultRowHeight="11.25" customHeight="1"/>
  <cols>
    <col min="1" max="1" width="30.7109375" style="34" customWidth="1"/>
    <col min="2" max="2" width="10.7109375" style="34" customWidth="1"/>
    <col min="3" max="3" width="30.7109375" style="34" customWidth="1"/>
    <col min="4" max="4" width="10.7109375" style="34" customWidth="1"/>
    <col min="5" max="16384" width="9.140625" style="34" customWidth="1"/>
  </cols>
  <sheetData>
    <row r="3" spans="1:4" ht="11.25" customHeight="1">
      <c r="A3" s="141" t="s">
        <v>93</v>
      </c>
      <c r="B3" s="141"/>
      <c r="C3" s="141"/>
      <c r="D3" s="141"/>
    </row>
    <row r="4" spans="1:4" ht="11.25" customHeight="1">
      <c r="A4" s="142"/>
      <c r="B4" s="142"/>
      <c r="C4" s="142"/>
      <c r="D4" s="142"/>
    </row>
    <row r="5" spans="1:4" ht="11.25" customHeight="1">
      <c r="A5" s="143" t="s">
        <v>216</v>
      </c>
      <c r="B5" s="143"/>
      <c r="C5" s="143"/>
      <c r="D5" s="143"/>
    </row>
    <row r="6" spans="1:4" ht="11.25" customHeight="1">
      <c r="A6" s="143" t="s">
        <v>3</v>
      </c>
      <c r="B6" s="143"/>
      <c r="C6" s="143"/>
      <c r="D6" s="143"/>
    </row>
    <row r="7" spans="1:4" ht="11.25" customHeight="1">
      <c r="A7" s="143" t="s">
        <v>87</v>
      </c>
      <c r="B7" s="143"/>
      <c r="C7" s="143"/>
      <c r="D7" s="143"/>
    </row>
    <row r="8" spans="1:4" ht="11.25" customHeight="1">
      <c r="A8" s="144" t="s">
        <v>88</v>
      </c>
      <c r="B8" s="144"/>
      <c r="C8" s="144"/>
      <c r="D8" s="144"/>
    </row>
    <row r="9" spans="1:4" ht="11.25" customHeight="1">
      <c r="A9" s="143">
        <v>2010</v>
      </c>
      <c r="B9" s="143"/>
      <c r="C9" s="143"/>
      <c r="D9" s="143"/>
    </row>
    <row r="10" spans="1:4" ht="11.25" customHeight="1">
      <c r="A10" s="142"/>
      <c r="B10" s="142"/>
      <c r="C10" s="142"/>
      <c r="D10" s="142"/>
    </row>
    <row r="11" spans="1:4" ht="11.25" customHeight="1">
      <c r="A11" s="145" t="s">
        <v>89</v>
      </c>
      <c r="B11" s="145"/>
      <c r="C11" s="146">
        <v>1</v>
      </c>
      <c r="D11" s="147"/>
    </row>
    <row r="12" spans="1:4" ht="11.25" customHeight="1">
      <c r="A12" s="148" t="s">
        <v>90</v>
      </c>
      <c r="B12" s="149"/>
      <c r="C12" s="148" t="s">
        <v>91</v>
      </c>
      <c r="D12" s="149"/>
    </row>
    <row r="13" spans="1:4" ht="11.25" customHeight="1">
      <c r="A13" s="57" t="s">
        <v>92</v>
      </c>
      <c r="B13" s="22" t="s">
        <v>6</v>
      </c>
      <c r="C13" s="57" t="s">
        <v>92</v>
      </c>
      <c r="D13" s="22" t="s">
        <v>6</v>
      </c>
    </row>
    <row r="14" spans="1:4" ht="11.25" customHeight="1">
      <c r="A14" s="139" t="s">
        <v>174</v>
      </c>
      <c r="B14" s="136">
        <v>200000</v>
      </c>
      <c r="C14" s="140" t="s">
        <v>178</v>
      </c>
      <c r="D14" s="136">
        <v>320000</v>
      </c>
    </row>
    <row r="15" spans="1:4" ht="11.25" customHeight="1">
      <c r="A15" s="139"/>
      <c r="B15" s="137"/>
      <c r="C15" s="140"/>
      <c r="D15" s="137"/>
    </row>
    <row r="16" spans="1:4" ht="11.25" customHeight="1">
      <c r="A16" s="54" t="s">
        <v>175</v>
      </c>
      <c r="B16" s="56">
        <v>50000</v>
      </c>
      <c r="C16" s="54"/>
      <c r="D16" s="54"/>
    </row>
    <row r="17" spans="1:4" ht="11.25" customHeight="1">
      <c r="A17" s="54" t="s">
        <v>176</v>
      </c>
      <c r="B17" s="56">
        <v>50000</v>
      </c>
      <c r="C17" s="54"/>
      <c r="D17" s="54"/>
    </row>
    <row r="18" spans="1:4" ht="11.25" customHeight="1">
      <c r="A18" s="140" t="s">
        <v>177</v>
      </c>
      <c r="B18" s="136">
        <v>20000</v>
      </c>
      <c r="C18" s="54"/>
      <c r="D18" s="54"/>
    </row>
    <row r="19" spans="1:4" ht="11.25" customHeight="1">
      <c r="A19" s="140"/>
      <c r="B19" s="137"/>
      <c r="C19" s="54"/>
      <c r="D19" s="54"/>
    </row>
    <row r="20" spans="1:4" ht="11.25" customHeight="1">
      <c r="A20" s="36" t="s">
        <v>1</v>
      </c>
      <c r="B20" s="56">
        <f>SUM(B14:B19)</f>
        <v>320000</v>
      </c>
      <c r="C20" s="36" t="s">
        <v>1</v>
      </c>
      <c r="D20" s="55">
        <f>SUM(D14:D19)</f>
        <v>320000</v>
      </c>
    </row>
    <row r="21" spans="1:4" ht="11.25" customHeight="1">
      <c r="A21" s="138" t="s">
        <v>179</v>
      </c>
      <c r="B21" s="138"/>
      <c r="C21" s="35"/>
      <c r="D21" s="35"/>
    </row>
    <row r="26" ht="11.25" customHeight="1">
      <c r="C26" s="34" t="s">
        <v>221</v>
      </c>
    </row>
    <row r="32" ht="11.25" customHeight="1">
      <c r="C32" s="34" t="s">
        <v>215</v>
      </c>
    </row>
    <row r="33" ht="11.25" customHeight="1">
      <c r="C33" s="34" t="s">
        <v>173</v>
      </c>
    </row>
  </sheetData>
  <mergeCells count="19">
    <mergeCell ref="A11:B11"/>
    <mergeCell ref="C11:D11"/>
    <mergeCell ref="A12:B12"/>
    <mergeCell ref="C12:D12"/>
    <mergeCell ref="A7:D7"/>
    <mergeCell ref="A8:D8"/>
    <mergeCell ref="A9:D9"/>
    <mergeCell ref="A10:D10"/>
    <mergeCell ref="A3:D3"/>
    <mergeCell ref="A4:D4"/>
    <mergeCell ref="A5:D5"/>
    <mergeCell ref="A6:D6"/>
    <mergeCell ref="D14:D15"/>
    <mergeCell ref="B14:B15"/>
    <mergeCell ref="B18:B19"/>
    <mergeCell ref="A21:B21"/>
    <mergeCell ref="A14:A15"/>
    <mergeCell ref="C14:C15"/>
    <mergeCell ref="A18:A19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&amp;C&amp;20PREFEITURA MUNICIPAL DE QUARTO CENTENÁRIO &amp;16 &amp;10
ESTADO DO PARANÁ  - CNPJ Nº 01.619.104/0001-41 
</oddHeader>
    <oddFooter>&amp;C&amp;8AVENIDA RAPOSO TAVARES, 594, CENTRO - CEP 87365-000 FONE/FAX (44) 3546-1109 - QUARTO CENTENÁRIO – PR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4"/>
  <dimension ref="A4:J39"/>
  <sheetViews>
    <sheetView showGridLines="0" workbookViewId="0" topLeftCell="B20">
      <selection activeCell="H32" sqref="H32"/>
    </sheetView>
  </sheetViews>
  <sheetFormatPr defaultColWidth="9.140625" defaultRowHeight="11.25" customHeight="1"/>
  <cols>
    <col min="1" max="1" width="32.28125" style="6" customWidth="1"/>
    <col min="2" max="2" width="15.57421875" style="6" bestFit="1" customWidth="1"/>
    <col min="3" max="3" width="14.00390625" style="6" bestFit="1" customWidth="1"/>
    <col min="4" max="4" width="12.57421875" style="6" bestFit="1" customWidth="1"/>
    <col min="5" max="6" width="11.8515625" style="6" bestFit="1" customWidth="1"/>
    <col min="7" max="7" width="9.140625" style="6" bestFit="1" customWidth="1"/>
    <col min="8" max="9" width="11.7109375" style="6" bestFit="1" customWidth="1"/>
    <col min="10" max="10" width="12.57421875" style="6" bestFit="1" customWidth="1"/>
    <col min="11" max="16384" width="9.140625" style="6" customWidth="1"/>
  </cols>
  <sheetData>
    <row r="4" spans="1:10" ht="11.25" customHeight="1">
      <c r="A4" s="3" t="s">
        <v>145</v>
      </c>
      <c r="B4" s="3"/>
      <c r="C4" s="3"/>
      <c r="D4" s="3"/>
      <c r="E4" s="3"/>
      <c r="F4" s="3"/>
      <c r="G4" s="3"/>
      <c r="H4" s="3"/>
      <c r="I4" s="3"/>
      <c r="J4" s="3"/>
    </row>
    <row r="5" spans="1:10" ht="11.25" customHeight="1">
      <c r="A5" s="150"/>
      <c r="B5" s="151"/>
      <c r="C5" s="151"/>
      <c r="D5" s="151"/>
      <c r="E5" s="151"/>
      <c r="F5" s="151"/>
      <c r="G5" s="151"/>
      <c r="H5" s="151"/>
      <c r="I5" s="151"/>
      <c r="J5" s="152"/>
    </row>
    <row r="6" spans="1:10" ht="11.25" customHeight="1">
      <c r="A6" s="150" t="str">
        <f>'Anexo Riscos Fiscais'!A5:D5</f>
        <v>MUNICÍPIO DE QUARTO CENTENÁRIO - ESTADO DO PARANÁ</v>
      </c>
      <c r="B6" s="151"/>
      <c r="C6" s="151"/>
      <c r="D6" s="151"/>
      <c r="E6" s="151"/>
      <c r="F6" s="151"/>
      <c r="G6" s="151"/>
      <c r="H6" s="151"/>
      <c r="I6" s="151"/>
      <c r="J6" s="152"/>
    </row>
    <row r="7" spans="1:10" ht="11.25" customHeight="1">
      <c r="A7" s="150" t="s">
        <v>3</v>
      </c>
      <c r="B7" s="151"/>
      <c r="C7" s="151"/>
      <c r="D7" s="151"/>
      <c r="E7" s="151"/>
      <c r="F7" s="151"/>
      <c r="G7" s="151"/>
      <c r="H7" s="151"/>
      <c r="I7" s="151"/>
      <c r="J7" s="152"/>
    </row>
    <row r="8" spans="1:10" ht="11.25" customHeight="1">
      <c r="A8" s="150" t="s">
        <v>4</v>
      </c>
      <c r="B8" s="151"/>
      <c r="C8" s="151"/>
      <c r="D8" s="151"/>
      <c r="E8" s="151"/>
      <c r="F8" s="151"/>
      <c r="G8" s="151"/>
      <c r="H8" s="151"/>
      <c r="I8" s="151"/>
      <c r="J8" s="152"/>
    </row>
    <row r="9" spans="1:10" ht="11.25" customHeight="1">
      <c r="A9" s="150" t="s">
        <v>5</v>
      </c>
      <c r="B9" s="151"/>
      <c r="C9" s="151"/>
      <c r="D9" s="151"/>
      <c r="E9" s="151"/>
      <c r="F9" s="151"/>
      <c r="G9" s="151"/>
      <c r="H9" s="151"/>
      <c r="I9" s="151"/>
      <c r="J9" s="152"/>
    </row>
    <row r="10" spans="1:10" ht="11.25" customHeight="1">
      <c r="A10" s="150">
        <v>2010</v>
      </c>
      <c r="B10" s="151"/>
      <c r="C10" s="151"/>
      <c r="D10" s="151"/>
      <c r="E10" s="151"/>
      <c r="F10" s="151"/>
      <c r="G10" s="151"/>
      <c r="H10" s="151"/>
      <c r="I10" s="151"/>
      <c r="J10" s="152"/>
    </row>
    <row r="11" spans="1:10" ht="11.25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52"/>
    </row>
    <row r="12" spans="1:10" ht="11.25" customHeight="1">
      <c r="A12" s="9" t="s">
        <v>138</v>
      </c>
      <c r="B12" s="154"/>
      <c r="C12" s="154"/>
      <c r="D12" s="154"/>
      <c r="E12" s="154"/>
      <c r="F12" s="154"/>
      <c r="G12" s="154"/>
      <c r="H12" s="155">
        <v>1</v>
      </c>
      <c r="I12" s="156"/>
      <c r="J12" s="156"/>
    </row>
    <row r="13" spans="1:10" s="11" customFormat="1" ht="11.25" customHeight="1">
      <c r="A13" s="157" t="s">
        <v>2</v>
      </c>
      <c r="B13" s="157">
        <v>2010</v>
      </c>
      <c r="C13" s="157"/>
      <c r="D13" s="157"/>
      <c r="E13" s="157">
        <v>2011</v>
      </c>
      <c r="F13" s="157"/>
      <c r="G13" s="157"/>
      <c r="H13" s="157">
        <v>2012</v>
      </c>
      <c r="I13" s="157"/>
      <c r="J13" s="157"/>
    </row>
    <row r="14" spans="1:10" ht="11.25" customHeight="1">
      <c r="A14" s="157"/>
      <c r="B14" s="98" t="s">
        <v>6</v>
      </c>
      <c r="C14" s="98" t="s">
        <v>6</v>
      </c>
      <c r="D14" s="98" t="s">
        <v>7</v>
      </c>
      <c r="E14" s="98" t="s">
        <v>6</v>
      </c>
      <c r="F14" s="98" t="s">
        <v>6</v>
      </c>
      <c r="G14" s="98" t="s">
        <v>7</v>
      </c>
      <c r="H14" s="98" t="s">
        <v>6</v>
      </c>
      <c r="I14" s="98" t="s">
        <v>6</v>
      </c>
      <c r="J14" s="89" t="s">
        <v>7</v>
      </c>
    </row>
    <row r="15" spans="1:10" ht="11.25" customHeight="1">
      <c r="A15" s="157"/>
      <c r="B15" s="98" t="s">
        <v>8</v>
      </c>
      <c r="C15" s="98" t="s">
        <v>9</v>
      </c>
      <c r="D15" s="98" t="s">
        <v>10</v>
      </c>
      <c r="E15" s="98" t="s">
        <v>8</v>
      </c>
      <c r="F15" s="98" t="s">
        <v>9</v>
      </c>
      <c r="G15" s="98" t="s">
        <v>11</v>
      </c>
      <c r="H15" s="98" t="s">
        <v>8</v>
      </c>
      <c r="I15" s="98" t="s">
        <v>9</v>
      </c>
      <c r="J15" s="89" t="s">
        <v>12</v>
      </c>
    </row>
    <row r="16" spans="1:10" ht="11.25" customHeight="1">
      <c r="A16" s="157"/>
      <c r="B16" s="98" t="s">
        <v>85</v>
      </c>
      <c r="C16" s="115"/>
      <c r="D16" s="98" t="s">
        <v>13</v>
      </c>
      <c r="E16" s="98" t="s">
        <v>86</v>
      </c>
      <c r="F16" s="115"/>
      <c r="G16" s="98" t="s">
        <v>13</v>
      </c>
      <c r="H16" s="98" t="s">
        <v>0</v>
      </c>
      <c r="I16" s="115"/>
      <c r="J16" s="89" t="s">
        <v>13</v>
      </c>
    </row>
    <row r="17" spans="1:10" ht="11.25" customHeight="1">
      <c r="A17" s="85" t="s">
        <v>59</v>
      </c>
      <c r="B17" s="116">
        <f>B18</f>
        <v>11500000</v>
      </c>
      <c r="C17" s="116">
        <f>B17/1.06</f>
        <v>10849056.603773585</v>
      </c>
      <c r="D17" s="117">
        <f>B17/C$36*100</f>
        <v>14.273131788311119</v>
      </c>
      <c r="E17" s="116">
        <f>E18</f>
        <v>12000000</v>
      </c>
      <c r="F17" s="116">
        <f>B17/1.1289</f>
        <v>10186907.609177075</v>
      </c>
      <c r="G17" s="117">
        <f>E17/C$36*100</f>
        <v>14.893702735628993</v>
      </c>
      <c r="H17" s="116">
        <v>12500000</v>
      </c>
      <c r="I17" s="116">
        <f>H17/1.2023</f>
        <v>10396739.58246694</v>
      </c>
      <c r="J17" s="118">
        <f>H17/C$36*100</f>
        <v>15.514273682946866</v>
      </c>
    </row>
    <row r="18" spans="1:10" ht="11.25" customHeight="1">
      <c r="A18" s="85" t="s">
        <v>60</v>
      </c>
      <c r="B18" s="116">
        <v>11500000</v>
      </c>
      <c r="C18" s="116">
        <f aca="true" t="shared" si="0" ref="C18:C24">B18/1.06</f>
        <v>10849056.603773585</v>
      </c>
      <c r="D18" s="117">
        <f aca="true" t="shared" si="1" ref="D18:D24">B18/C$36*100</f>
        <v>14.273131788311119</v>
      </c>
      <c r="E18" s="116">
        <v>12000000</v>
      </c>
      <c r="F18" s="116">
        <f aca="true" t="shared" si="2" ref="F18:F24">B18/1.1289</f>
        <v>10186907.609177075</v>
      </c>
      <c r="G18" s="117">
        <f aca="true" t="shared" si="3" ref="G18:G24">E18/C$36*100</f>
        <v>14.893702735628993</v>
      </c>
      <c r="H18" s="116">
        <f>H17</f>
        <v>12500000</v>
      </c>
      <c r="I18" s="116">
        <f aca="true" t="shared" si="4" ref="I18:I24">H18/1.2023</f>
        <v>10396739.58246694</v>
      </c>
      <c r="J18" s="118">
        <f aca="true" t="shared" si="5" ref="J18:J24">H18/C$36*100</f>
        <v>15.514273682946866</v>
      </c>
    </row>
    <row r="19" spans="1:10" ht="11.25" customHeight="1">
      <c r="A19" s="85" t="s">
        <v>14</v>
      </c>
      <c r="B19" s="116">
        <f>B20</f>
        <v>11400000</v>
      </c>
      <c r="C19" s="116">
        <f t="shared" si="0"/>
        <v>10754716.981132075</v>
      </c>
      <c r="D19" s="117">
        <f t="shared" si="1"/>
        <v>14.149017598847543</v>
      </c>
      <c r="E19" s="116">
        <v>11900000</v>
      </c>
      <c r="F19" s="116">
        <f t="shared" si="2"/>
        <v>10098325.803879883</v>
      </c>
      <c r="G19" s="117">
        <f t="shared" si="3"/>
        <v>14.76958854616542</v>
      </c>
      <c r="H19" s="116">
        <v>12350000</v>
      </c>
      <c r="I19" s="116">
        <f t="shared" si="4"/>
        <v>10271978.707477335</v>
      </c>
      <c r="J19" s="118">
        <f t="shared" si="5"/>
        <v>15.328102398751506</v>
      </c>
    </row>
    <row r="20" spans="1:10" ht="11.25" customHeight="1">
      <c r="A20" s="85" t="s">
        <v>58</v>
      </c>
      <c r="B20" s="116">
        <v>11400000</v>
      </c>
      <c r="C20" s="116">
        <f t="shared" si="0"/>
        <v>10754716.981132075</v>
      </c>
      <c r="D20" s="117">
        <f t="shared" si="1"/>
        <v>14.149017598847543</v>
      </c>
      <c r="E20" s="116">
        <f>E19</f>
        <v>11900000</v>
      </c>
      <c r="F20" s="116">
        <f t="shared" si="2"/>
        <v>10098325.803879883</v>
      </c>
      <c r="G20" s="117">
        <f t="shared" si="3"/>
        <v>14.76958854616542</v>
      </c>
      <c r="H20" s="116">
        <v>12350000</v>
      </c>
      <c r="I20" s="116">
        <f t="shared" si="4"/>
        <v>10271978.707477335</v>
      </c>
      <c r="J20" s="118">
        <f t="shared" si="5"/>
        <v>15.328102398751506</v>
      </c>
    </row>
    <row r="21" spans="1:10" ht="11.25" customHeight="1">
      <c r="A21" s="85" t="s">
        <v>20</v>
      </c>
      <c r="B21" s="116">
        <f>B18-B20</f>
        <v>100000</v>
      </c>
      <c r="C21" s="116">
        <f t="shared" si="0"/>
        <v>94339.62264150943</v>
      </c>
      <c r="D21" s="117">
        <f t="shared" si="1"/>
        <v>0.12411418946357494</v>
      </c>
      <c r="E21" s="116">
        <f>E18-E20</f>
        <v>100000</v>
      </c>
      <c r="F21" s="116">
        <f t="shared" si="2"/>
        <v>88581.80529719195</v>
      </c>
      <c r="G21" s="117">
        <f t="shared" si="3"/>
        <v>0.12411418946357494</v>
      </c>
      <c r="H21" s="116">
        <f>H18-H20</f>
        <v>150000</v>
      </c>
      <c r="I21" s="116">
        <f t="shared" si="4"/>
        <v>124760.87498960327</v>
      </c>
      <c r="J21" s="118">
        <f t="shared" si="5"/>
        <v>0.1861712841953624</v>
      </c>
    </row>
    <row r="22" spans="1:10" ht="11.25" customHeight="1">
      <c r="A22" s="85" t="s">
        <v>16</v>
      </c>
      <c r="B22" s="116">
        <v>100000</v>
      </c>
      <c r="C22" s="116">
        <f t="shared" si="0"/>
        <v>94339.62264150943</v>
      </c>
      <c r="D22" s="117">
        <f t="shared" si="1"/>
        <v>0.12411418946357494</v>
      </c>
      <c r="E22" s="116">
        <v>100000</v>
      </c>
      <c r="F22" s="116">
        <f t="shared" si="2"/>
        <v>88581.80529719195</v>
      </c>
      <c r="G22" s="117">
        <f t="shared" si="3"/>
        <v>0.12411418946357494</v>
      </c>
      <c r="H22" s="116">
        <v>100000</v>
      </c>
      <c r="I22" s="116">
        <f t="shared" si="4"/>
        <v>83173.9166597355</v>
      </c>
      <c r="J22" s="118">
        <f t="shared" si="5"/>
        <v>0.12411418946357494</v>
      </c>
    </row>
    <row r="23" spans="1:10" ht="11.25" customHeight="1">
      <c r="A23" s="85" t="s">
        <v>17</v>
      </c>
      <c r="B23" s="116">
        <v>1000000</v>
      </c>
      <c r="C23" s="116">
        <f t="shared" si="0"/>
        <v>943396.2264150943</v>
      </c>
      <c r="D23" s="117">
        <f t="shared" si="1"/>
        <v>1.2411418946357495</v>
      </c>
      <c r="E23" s="116">
        <v>1000000</v>
      </c>
      <c r="F23" s="116">
        <f t="shared" si="2"/>
        <v>885818.0529719195</v>
      </c>
      <c r="G23" s="117">
        <f t="shared" si="3"/>
        <v>1.2411418946357495</v>
      </c>
      <c r="H23" s="116">
        <v>1000000</v>
      </c>
      <c r="I23" s="116">
        <f t="shared" si="4"/>
        <v>831739.1665973552</v>
      </c>
      <c r="J23" s="118">
        <f t="shared" si="5"/>
        <v>1.2411418946357495</v>
      </c>
    </row>
    <row r="24" spans="1:10" ht="11.25" customHeight="1">
      <c r="A24" s="85" t="s">
        <v>18</v>
      </c>
      <c r="B24" s="116">
        <v>800000</v>
      </c>
      <c r="C24" s="116">
        <f t="shared" si="0"/>
        <v>754716.9811320754</v>
      </c>
      <c r="D24" s="117">
        <f t="shared" si="1"/>
        <v>0.9929135157085995</v>
      </c>
      <c r="E24" s="116">
        <v>800000</v>
      </c>
      <c r="F24" s="116">
        <f t="shared" si="2"/>
        <v>708654.4423775356</v>
      </c>
      <c r="G24" s="117">
        <f t="shared" si="3"/>
        <v>0.9929135157085995</v>
      </c>
      <c r="H24" s="116">
        <v>800000</v>
      </c>
      <c r="I24" s="116">
        <f t="shared" si="4"/>
        <v>665391.333277884</v>
      </c>
      <c r="J24" s="118">
        <f t="shared" si="5"/>
        <v>0.9929135157085995</v>
      </c>
    </row>
    <row r="25" spans="1:10" ht="11.25" customHeight="1">
      <c r="A25" s="153" t="s">
        <v>179</v>
      </c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3" ht="11.25" customHeight="1">
      <c r="A26" s="59" t="s">
        <v>180</v>
      </c>
      <c r="B26" s="60">
        <v>6</v>
      </c>
      <c r="C26" s="6" t="s">
        <v>84</v>
      </c>
    </row>
    <row r="27" spans="1:3" ht="11.25" customHeight="1">
      <c r="A27" s="59" t="s">
        <v>181</v>
      </c>
      <c r="B27" s="60">
        <v>6.5</v>
      </c>
      <c r="C27" s="6" t="s">
        <v>84</v>
      </c>
    </row>
    <row r="28" spans="1:3" ht="11.25" customHeight="1">
      <c r="A28" s="59" t="s">
        <v>182</v>
      </c>
      <c r="B28" s="60">
        <v>6.5</v>
      </c>
      <c r="C28" s="6" t="s">
        <v>84</v>
      </c>
    </row>
    <row r="30" spans="1:3" ht="11.25" customHeight="1">
      <c r="A30" s="59" t="s">
        <v>192</v>
      </c>
      <c r="B30" s="63" t="s">
        <v>191</v>
      </c>
      <c r="C30" s="63" t="s">
        <v>1</v>
      </c>
    </row>
    <row r="31" spans="1:4" ht="11.25" customHeight="1">
      <c r="A31" s="59" t="s">
        <v>183</v>
      </c>
      <c r="B31" s="60">
        <v>12419</v>
      </c>
      <c r="C31" s="62">
        <f aca="true" t="shared" si="6" ref="C31:C36">B31*4848</f>
        <v>60207312</v>
      </c>
      <c r="D31" s="6" t="s">
        <v>190</v>
      </c>
    </row>
    <row r="32" spans="1:6" ht="11.25" customHeight="1">
      <c r="A32" s="59" t="s">
        <v>184</v>
      </c>
      <c r="B32" s="60">
        <f>B31*1.06</f>
        <v>13164.140000000001</v>
      </c>
      <c r="C32" s="62">
        <f t="shared" si="6"/>
        <v>63819750.720000006</v>
      </c>
      <c r="F32" s="6" t="str">
        <f>'Anexo Riscos Fiscais'!C26</f>
        <v>QUARTO CENTENÁRIO - PR, 09 DE JULHO DE 2009</v>
      </c>
    </row>
    <row r="33" spans="1:3" ht="11.25" customHeight="1">
      <c r="A33" s="59" t="s">
        <v>185</v>
      </c>
      <c r="B33" s="60">
        <f>B32*1.06</f>
        <v>13953.988400000002</v>
      </c>
      <c r="C33" s="62">
        <f t="shared" si="6"/>
        <v>67648935.76320001</v>
      </c>
    </row>
    <row r="34" spans="1:3" ht="11.25" customHeight="1">
      <c r="A34" s="59" t="s">
        <v>186</v>
      </c>
      <c r="B34" s="60">
        <f>B33*1.06</f>
        <v>14791.227704000003</v>
      </c>
      <c r="C34" s="62">
        <f t="shared" si="6"/>
        <v>71707871.908992</v>
      </c>
    </row>
    <row r="35" spans="1:3" ht="11.25" customHeight="1">
      <c r="A35" s="59" t="s">
        <v>187</v>
      </c>
      <c r="B35" s="60">
        <f>B34*1.06</f>
        <v>15678.701366240004</v>
      </c>
      <c r="C35" s="62">
        <f t="shared" si="6"/>
        <v>76010344.22353154</v>
      </c>
    </row>
    <row r="36" spans="1:6" ht="11.25" customHeight="1">
      <c r="A36" s="59" t="s">
        <v>188</v>
      </c>
      <c r="B36" s="60">
        <f>B35*1.06</f>
        <v>16619.423448214406</v>
      </c>
      <c r="C36" s="62">
        <f t="shared" si="6"/>
        <v>80570964.87694344</v>
      </c>
      <c r="F36" s="6" t="str">
        <f>'Anexo Riscos Fiscais'!C32</f>
        <v>OSVALDO ISHIKAWA</v>
      </c>
    </row>
    <row r="37" ht="11.25" customHeight="1">
      <c r="F37" s="6" t="str">
        <f>'Anexo Riscos Fiscais'!C33</f>
        <v>PREFEITO MUNICIPAL</v>
      </c>
    </row>
    <row r="38" ht="11.25" customHeight="1">
      <c r="A38" s="59" t="s">
        <v>189</v>
      </c>
    </row>
    <row r="39" ht="11.25" customHeight="1">
      <c r="A39" s="59" t="s">
        <v>217</v>
      </c>
    </row>
  </sheetData>
  <mergeCells count="15">
    <mergeCell ref="A25:J25"/>
    <mergeCell ref="B12:D12"/>
    <mergeCell ref="E12:G12"/>
    <mergeCell ref="H12:J12"/>
    <mergeCell ref="A13:A16"/>
    <mergeCell ref="B13:D13"/>
    <mergeCell ref="E13:G13"/>
    <mergeCell ref="H13:J13"/>
    <mergeCell ref="A9:J9"/>
    <mergeCell ref="A10:J10"/>
    <mergeCell ref="A11:J11"/>
    <mergeCell ref="A5:J5"/>
    <mergeCell ref="A6:J6"/>
    <mergeCell ref="A7:J7"/>
    <mergeCell ref="A8:J8"/>
  </mergeCells>
  <printOptions/>
  <pageMargins left="0.75" right="0.75" top="1" bottom="1" header="0.492125985" footer="0.492125985"/>
  <pageSetup horizontalDpi="600" verticalDpi="600" orientation="landscape" paperSize="9" scale="80" r:id="rId1"/>
  <headerFooter alignWithMargins="0">
    <oddHeader xml:space="preserve">&amp;C&amp;20PREFEITURA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5"/>
  <dimension ref="A3:G40"/>
  <sheetViews>
    <sheetView showGridLines="0" workbookViewId="0" topLeftCell="B16">
      <selection activeCell="G40" sqref="G40"/>
    </sheetView>
  </sheetViews>
  <sheetFormatPr defaultColWidth="9.140625" defaultRowHeight="11.25" customHeight="1"/>
  <cols>
    <col min="1" max="1" width="35.28125" style="6" customWidth="1"/>
    <col min="2" max="2" width="14.140625" style="6" customWidth="1"/>
    <col min="3" max="3" width="12.8515625" style="6" customWidth="1"/>
    <col min="4" max="4" width="14.57421875" style="6" customWidth="1"/>
    <col min="5" max="5" width="11.57421875" style="6" customWidth="1"/>
    <col min="6" max="6" width="12.00390625" style="6" customWidth="1"/>
    <col min="7" max="7" width="17.7109375" style="6" customWidth="1"/>
    <col min="8" max="16384" width="9.140625" style="6" customWidth="1"/>
  </cols>
  <sheetData>
    <row r="3" spans="1:7" ht="11.25" customHeight="1">
      <c r="A3" s="3" t="s">
        <v>146</v>
      </c>
      <c r="B3" s="3"/>
      <c r="C3" s="3"/>
      <c r="D3" s="3"/>
      <c r="E3" s="3"/>
      <c r="F3" s="3"/>
      <c r="G3" s="3"/>
    </row>
    <row r="4" spans="1:7" ht="11.25" customHeight="1">
      <c r="A4" s="158"/>
      <c r="B4" s="159"/>
      <c r="C4" s="159"/>
      <c r="D4" s="159"/>
      <c r="E4" s="159"/>
      <c r="F4" s="159"/>
      <c r="G4" s="160"/>
    </row>
    <row r="5" spans="1:7" ht="11.25" customHeight="1">
      <c r="A5" s="150" t="str">
        <f>'AMF - Dem I'!A6:J6</f>
        <v>MUNICÍPIO DE QUARTO CENTENÁRIO - ESTADO DO PARANÁ</v>
      </c>
      <c r="B5" s="151"/>
      <c r="C5" s="151"/>
      <c r="D5" s="151"/>
      <c r="E5" s="151"/>
      <c r="F5" s="151"/>
      <c r="G5" s="152"/>
    </row>
    <row r="6" spans="1:7" ht="11.25" customHeight="1">
      <c r="A6" s="150" t="s">
        <v>3</v>
      </c>
      <c r="B6" s="151"/>
      <c r="C6" s="151"/>
      <c r="D6" s="151"/>
      <c r="E6" s="151"/>
      <c r="F6" s="151"/>
      <c r="G6" s="152"/>
    </row>
    <row r="7" spans="1:7" ht="11.25" customHeight="1">
      <c r="A7" s="150" t="s">
        <v>4</v>
      </c>
      <c r="B7" s="151"/>
      <c r="C7" s="151"/>
      <c r="D7" s="151"/>
      <c r="E7" s="151"/>
      <c r="F7" s="151"/>
      <c r="G7" s="152"/>
    </row>
    <row r="8" spans="1:7" ht="11.25" customHeight="1">
      <c r="A8" s="150" t="s">
        <v>19</v>
      </c>
      <c r="B8" s="151"/>
      <c r="C8" s="151"/>
      <c r="D8" s="151"/>
      <c r="E8" s="151"/>
      <c r="F8" s="151"/>
      <c r="G8" s="152"/>
    </row>
    <row r="9" spans="1:7" ht="11.25" customHeight="1">
      <c r="A9" s="150">
        <v>2010</v>
      </c>
      <c r="B9" s="151"/>
      <c r="C9" s="151"/>
      <c r="D9" s="151"/>
      <c r="E9" s="151"/>
      <c r="F9" s="151"/>
      <c r="G9" s="152"/>
    </row>
    <row r="10" spans="1:7" ht="11.25" customHeight="1">
      <c r="A10" s="150"/>
      <c r="B10" s="151"/>
      <c r="C10" s="151"/>
      <c r="D10" s="151"/>
      <c r="E10" s="151"/>
      <c r="F10" s="151"/>
      <c r="G10" s="152"/>
    </row>
    <row r="11" spans="1:7" ht="11.25" customHeight="1">
      <c r="A11" s="161" t="s">
        <v>139</v>
      </c>
      <c r="B11" s="162"/>
      <c r="C11" s="21"/>
      <c r="D11" s="21"/>
      <c r="E11" s="21"/>
      <c r="F11" s="155">
        <v>1</v>
      </c>
      <c r="G11" s="156"/>
    </row>
    <row r="12" spans="1:7" ht="11.25" customHeight="1">
      <c r="A12" s="157" t="s">
        <v>2</v>
      </c>
      <c r="B12" s="89" t="s">
        <v>64</v>
      </c>
      <c r="C12" s="157" t="s">
        <v>7</v>
      </c>
      <c r="D12" s="89" t="s">
        <v>72</v>
      </c>
      <c r="E12" s="157" t="s">
        <v>7</v>
      </c>
      <c r="F12" s="157" t="s">
        <v>65</v>
      </c>
      <c r="G12" s="157"/>
    </row>
    <row r="13" spans="1:7" ht="11.25" customHeight="1">
      <c r="A13" s="157"/>
      <c r="B13" s="89">
        <v>2008</v>
      </c>
      <c r="C13" s="157"/>
      <c r="D13" s="89">
        <v>2008</v>
      </c>
      <c r="E13" s="157"/>
      <c r="F13" s="89" t="s">
        <v>6</v>
      </c>
      <c r="G13" s="89" t="s">
        <v>84</v>
      </c>
    </row>
    <row r="14" spans="1:7" ht="11.25" customHeight="1">
      <c r="A14" s="157"/>
      <c r="B14" s="111" t="s">
        <v>85</v>
      </c>
      <c r="C14" s="157"/>
      <c r="D14" s="111" t="s">
        <v>86</v>
      </c>
      <c r="E14" s="157"/>
      <c r="F14" s="89" t="s">
        <v>66</v>
      </c>
      <c r="G14" s="89" t="s">
        <v>67</v>
      </c>
    </row>
    <row r="15" spans="1:7" ht="11.25" customHeight="1">
      <c r="A15" s="85" t="s">
        <v>22</v>
      </c>
      <c r="B15" s="93">
        <v>11612301.81</v>
      </c>
      <c r="C15" s="112">
        <f>B15/C$36*100</f>
        <v>14.412514269545543</v>
      </c>
      <c r="D15" s="119">
        <v>9258993.8</v>
      </c>
      <c r="E15" s="112">
        <f>D15/C$36*100</f>
        <v>11.491725107352659</v>
      </c>
      <c r="F15" s="92">
        <f>D15-B15</f>
        <v>-2353308.01</v>
      </c>
      <c r="G15" s="113">
        <f>F15/B15*100</f>
        <v>-20.265646281889047</v>
      </c>
    </row>
    <row r="16" spans="1:7" ht="11.25" customHeight="1">
      <c r="A16" s="85" t="s">
        <v>23</v>
      </c>
      <c r="B16" s="114">
        <f>B15</f>
        <v>11612301.81</v>
      </c>
      <c r="C16" s="112">
        <f aca="true" t="shared" si="0" ref="C16:C22">B16/C$36*100</f>
        <v>14.412514269545543</v>
      </c>
      <c r="D16" s="114">
        <f>D15</f>
        <v>9258993.8</v>
      </c>
      <c r="E16" s="112">
        <f aca="true" t="shared" si="1" ref="E16:E22">D16/C$36*100</f>
        <v>11.491725107352659</v>
      </c>
      <c r="F16" s="92">
        <f aca="true" t="shared" si="2" ref="F16:F22">D16-B16</f>
        <v>-2353308.01</v>
      </c>
      <c r="G16" s="113">
        <f aca="true" t="shared" si="3" ref="G16:G22">F16/B16*100</f>
        <v>-20.265646281889047</v>
      </c>
    </row>
    <row r="17" spans="1:7" ht="11.25" customHeight="1">
      <c r="A17" s="85" t="s">
        <v>24</v>
      </c>
      <c r="B17" s="93">
        <v>12311769.96</v>
      </c>
      <c r="C17" s="112">
        <f t="shared" si="0"/>
        <v>15.280653494473906</v>
      </c>
      <c r="D17" s="93">
        <v>8608319.72</v>
      </c>
      <c r="E17" s="112">
        <f t="shared" si="1"/>
        <v>10.684146246911084</v>
      </c>
      <c r="F17" s="92">
        <f t="shared" si="2"/>
        <v>-3703450.24</v>
      </c>
      <c r="G17" s="113">
        <f t="shared" si="3"/>
        <v>-30.080567229831512</v>
      </c>
    </row>
    <row r="18" spans="1:7" ht="11.25" customHeight="1">
      <c r="A18" s="85" t="s">
        <v>15</v>
      </c>
      <c r="B18" s="114">
        <f>B17</f>
        <v>12311769.96</v>
      </c>
      <c r="C18" s="112">
        <f t="shared" si="0"/>
        <v>15.280653494473906</v>
      </c>
      <c r="D18" s="114">
        <f>D17</f>
        <v>8608319.72</v>
      </c>
      <c r="E18" s="112">
        <f t="shared" si="1"/>
        <v>10.684146246911084</v>
      </c>
      <c r="F18" s="92">
        <f t="shared" si="2"/>
        <v>-3703450.24</v>
      </c>
      <c r="G18" s="113">
        <f t="shared" si="3"/>
        <v>-30.080567229831512</v>
      </c>
    </row>
    <row r="19" spans="1:7" ht="11.25" customHeight="1">
      <c r="A19" s="85" t="s">
        <v>21</v>
      </c>
      <c r="B19" s="114">
        <f>B16-B18</f>
        <v>-699468.1500000004</v>
      </c>
      <c r="C19" s="112">
        <f t="shared" si="0"/>
        <v>-0.8681392249283629</v>
      </c>
      <c r="D19" s="114">
        <f>D16-D18</f>
        <v>650674.0800000001</v>
      </c>
      <c r="E19" s="112">
        <f t="shared" si="1"/>
        <v>0.8075788604415733</v>
      </c>
      <c r="F19" s="92">
        <f t="shared" si="2"/>
        <v>1350142.2300000004</v>
      </c>
      <c r="G19" s="113">
        <f t="shared" si="3"/>
        <v>-193.02411839624145</v>
      </c>
    </row>
    <row r="20" spans="1:7" ht="11.25" customHeight="1">
      <c r="A20" s="85" t="s">
        <v>71</v>
      </c>
      <c r="B20" s="93">
        <v>761785.42</v>
      </c>
      <c r="C20" s="112">
        <f t="shared" si="0"/>
        <v>0.9454837994846902</v>
      </c>
      <c r="D20" s="93">
        <v>647376.9</v>
      </c>
      <c r="E20" s="112">
        <f t="shared" si="1"/>
        <v>0.8034865922094181</v>
      </c>
      <c r="F20" s="92">
        <f t="shared" si="2"/>
        <v>-114408.52000000002</v>
      </c>
      <c r="G20" s="113">
        <f t="shared" si="3"/>
        <v>-15.018470686929136</v>
      </c>
    </row>
    <row r="21" spans="1:7" ht="11.25" customHeight="1">
      <c r="A21" s="85" t="s">
        <v>25</v>
      </c>
      <c r="B21" s="93">
        <v>955061.55</v>
      </c>
      <c r="C21" s="112">
        <f t="shared" si="0"/>
        <v>1.1853669016607555</v>
      </c>
      <c r="D21" s="93">
        <v>1099816.73</v>
      </c>
      <c r="E21" s="112">
        <f t="shared" si="1"/>
        <v>1.3650286200242945</v>
      </c>
      <c r="F21" s="92">
        <f t="shared" si="2"/>
        <v>144755.17999999993</v>
      </c>
      <c r="G21" s="113">
        <f t="shared" si="3"/>
        <v>15.156633622199525</v>
      </c>
    </row>
    <row r="22" spans="1:7" ht="11.25" customHeight="1">
      <c r="A22" s="58" t="s">
        <v>26</v>
      </c>
      <c r="B22" s="68">
        <v>332593.21</v>
      </c>
      <c r="C22" s="69">
        <f t="shared" si="0"/>
        <v>0.4127953668023857</v>
      </c>
      <c r="D22" s="68">
        <v>647376.9</v>
      </c>
      <c r="E22" s="69">
        <f t="shared" si="1"/>
        <v>0.8034865922094181</v>
      </c>
      <c r="F22" s="66">
        <f t="shared" si="2"/>
        <v>314783.69</v>
      </c>
      <c r="G22" s="67">
        <f t="shared" si="3"/>
        <v>94.64525448369795</v>
      </c>
    </row>
    <row r="23" spans="1:7" ht="11.25" customHeight="1">
      <c r="A23" s="153" t="str">
        <f>'AMF - Dem I'!A25:J25</f>
        <v>FONTE: REGISTROS CONTÁBEIS DO MUNICÍPIO</v>
      </c>
      <c r="B23" s="153"/>
      <c r="C23" s="153"/>
      <c r="D23" s="153"/>
      <c r="E23" s="153"/>
      <c r="F23" s="153"/>
      <c r="G23" s="153"/>
    </row>
    <row r="26" spans="1:3" ht="11.25" customHeight="1">
      <c r="A26" s="59" t="s">
        <v>180</v>
      </c>
      <c r="B26" s="60">
        <v>6</v>
      </c>
      <c r="C26" s="6" t="s">
        <v>84</v>
      </c>
    </row>
    <row r="27" spans="1:3" ht="11.25" customHeight="1">
      <c r="A27" s="59" t="s">
        <v>181</v>
      </c>
      <c r="B27" s="60">
        <v>6.5</v>
      </c>
      <c r="C27" s="6" t="s">
        <v>84</v>
      </c>
    </row>
    <row r="28" spans="1:5" ht="11.25" customHeight="1">
      <c r="A28" s="59" t="s">
        <v>182</v>
      </c>
      <c r="B28" s="60">
        <v>6.5</v>
      </c>
      <c r="C28" s="6" t="s">
        <v>84</v>
      </c>
      <c r="E28" s="6" t="str">
        <f>'AMF - Dem I'!F32</f>
        <v>QUARTO CENTENÁRIO - PR, 09 DE JULHO DE 2009</v>
      </c>
    </row>
    <row r="30" spans="1:3" ht="11.25" customHeight="1">
      <c r="A30" s="59" t="s">
        <v>192</v>
      </c>
      <c r="B30" s="63" t="s">
        <v>191</v>
      </c>
      <c r="C30" s="63" t="s">
        <v>1</v>
      </c>
    </row>
    <row r="31" spans="1:3" ht="11.25" customHeight="1">
      <c r="A31" s="59" t="s">
        <v>183</v>
      </c>
      <c r="B31" s="65">
        <v>12419</v>
      </c>
      <c r="C31" s="64">
        <f aca="true" t="shared" si="4" ref="C31:C36">B31*4848</f>
        <v>60207312</v>
      </c>
    </row>
    <row r="32" spans="1:5" ht="11.25" customHeight="1">
      <c r="A32" s="59" t="s">
        <v>184</v>
      </c>
      <c r="B32" s="65">
        <f>B31*1.06</f>
        <v>13164.140000000001</v>
      </c>
      <c r="C32" s="64">
        <f t="shared" si="4"/>
        <v>63819750.720000006</v>
      </c>
      <c r="E32" s="6" t="str">
        <f>'AMF - Dem I'!F36</f>
        <v>OSVALDO ISHIKAWA</v>
      </c>
    </row>
    <row r="33" spans="1:5" ht="11.25" customHeight="1">
      <c r="A33" s="59" t="s">
        <v>185</v>
      </c>
      <c r="B33" s="65">
        <f>B32*1.06</f>
        <v>13953.988400000002</v>
      </c>
      <c r="C33" s="64">
        <f t="shared" si="4"/>
        <v>67648935.76320001</v>
      </c>
      <c r="E33" s="6" t="str">
        <f>'AMF - Dem I'!F37</f>
        <v>PREFEITO MUNICIPAL</v>
      </c>
    </row>
    <row r="34" spans="1:3" ht="11.25" customHeight="1">
      <c r="A34" s="59" t="s">
        <v>186</v>
      </c>
      <c r="B34" s="65">
        <f>B33*1.06</f>
        <v>14791.227704000003</v>
      </c>
      <c r="C34" s="64">
        <f t="shared" si="4"/>
        <v>71707871.908992</v>
      </c>
    </row>
    <row r="35" spans="1:3" ht="11.25" customHeight="1">
      <c r="A35" s="59" t="s">
        <v>187</v>
      </c>
      <c r="B35" s="65">
        <f>B34*1.06</f>
        <v>15678.701366240004</v>
      </c>
      <c r="C35" s="64">
        <f t="shared" si="4"/>
        <v>76010344.22353154</v>
      </c>
    </row>
    <row r="36" spans="1:3" ht="11.25" customHeight="1">
      <c r="A36" s="59" t="s">
        <v>188</v>
      </c>
      <c r="B36" s="65">
        <f>B35*1.06</f>
        <v>16619.423448214406</v>
      </c>
      <c r="C36" s="64">
        <f t="shared" si="4"/>
        <v>80570964.87694344</v>
      </c>
    </row>
    <row r="38" spans="1:7" ht="11.25" customHeight="1">
      <c r="A38" s="59" t="s">
        <v>189</v>
      </c>
      <c r="G38" s="119"/>
    </row>
    <row r="39" spans="1:7" ht="11.25" customHeight="1">
      <c r="A39" s="59" t="s">
        <v>217</v>
      </c>
      <c r="G39" s="119"/>
    </row>
    <row r="40" ht="11.25" customHeight="1">
      <c r="G40" s="120"/>
    </row>
  </sheetData>
  <mergeCells count="14">
    <mergeCell ref="A8:G8"/>
    <mergeCell ref="A9:G9"/>
    <mergeCell ref="A10:G10"/>
    <mergeCell ref="A23:G23"/>
    <mergeCell ref="F11:G11"/>
    <mergeCell ref="A12:A14"/>
    <mergeCell ref="A11:B11"/>
    <mergeCell ref="C12:C14"/>
    <mergeCell ref="E12:E14"/>
    <mergeCell ref="F12:G12"/>
    <mergeCell ref="A4:G4"/>
    <mergeCell ref="A5:G5"/>
    <mergeCell ref="A6:G6"/>
    <mergeCell ref="A7:G7"/>
  </mergeCells>
  <printOptions/>
  <pageMargins left="0.75" right="0.75" top="1" bottom="1" header="0.492125985" footer="0.492125985"/>
  <pageSetup horizontalDpi="600" verticalDpi="600" orientation="landscape" paperSize="9" r:id="rId1"/>
  <headerFooter alignWithMargins="0">
    <oddHeader xml:space="preserve">&amp;C&amp;20PREFEITURA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1"/>
  <dimension ref="A3:L39"/>
  <sheetViews>
    <sheetView showGridLines="0" workbookViewId="0" topLeftCell="A7">
      <selection activeCell="A6" sqref="A6:L6"/>
    </sheetView>
  </sheetViews>
  <sheetFormatPr defaultColWidth="9.140625" defaultRowHeight="11.25" customHeight="1"/>
  <cols>
    <col min="1" max="1" width="26.7109375" style="1" customWidth="1"/>
    <col min="2" max="4" width="8.8515625" style="1" customWidth="1"/>
    <col min="5" max="5" width="10.7109375" style="1" customWidth="1"/>
    <col min="6" max="6" width="8.8515625" style="1" customWidth="1"/>
    <col min="7" max="7" width="10.140625" style="1" customWidth="1"/>
    <col min="8" max="8" width="8.8515625" style="1" customWidth="1"/>
    <col min="9" max="9" width="10.00390625" style="1" customWidth="1"/>
    <col min="10" max="10" width="8.8515625" style="1" customWidth="1"/>
    <col min="11" max="11" width="9.7109375" style="1" customWidth="1"/>
    <col min="12" max="12" width="8.8515625" style="1" customWidth="1"/>
    <col min="13" max="16384" width="9.140625" style="1" customWidth="1"/>
  </cols>
  <sheetData>
    <row r="3" spans="1:2" ht="11.25" customHeight="1">
      <c r="A3" s="3" t="s">
        <v>147</v>
      </c>
      <c r="B3" s="3"/>
    </row>
    <row r="5" spans="1:12" ht="11.25" customHeight="1">
      <c r="A5" s="163" t="str">
        <f>'AMF - Dem II'!A5:G5</f>
        <v>MUNICÍPIO DE QUARTO CENTENÁRIO - ESTADO DO PARANÁ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1.25" customHeight="1">
      <c r="A6" s="163" t="s">
        <v>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1.25" customHeight="1">
      <c r="A7" s="163" t="s">
        <v>45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.25" customHeight="1">
      <c r="A8" s="166" t="s">
        <v>46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12" ht="11.25" customHeight="1">
      <c r="A9" s="163">
        <v>2010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1" spans="1:12" ht="11.25" customHeight="1">
      <c r="A11" s="132" t="s">
        <v>140</v>
      </c>
      <c r="B11" s="133"/>
      <c r="L11" s="4">
        <v>1</v>
      </c>
    </row>
    <row r="12" spans="1:12" ht="11.25" customHeight="1">
      <c r="A12" s="70"/>
      <c r="B12" s="164" t="s">
        <v>27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2" s="5" customFormat="1" ht="11.25" customHeight="1">
      <c r="A13" s="71" t="s">
        <v>2</v>
      </c>
      <c r="B13" s="71">
        <v>2007</v>
      </c>
      <c r="C13" s="71">
        <v>2008</v>
      </c>
      <c r="D13" s="71" t="s">
        <v>84</v>
      </c>
      <c r="E13" s="71">
        <v>2009</v>
      </c>
      <c r="F13" s="71" t="s">
        <v>84</v>
      </c>
      <c r="G13" s="71">
        <v>2010</v>
      </c>
      <c r="H13" s="71" t="s">
        <v>84</v>
      </c>
      <c r="I13" s="71">
        <v>2011</v>
      </c>
      <c r="J13" s="71" t="s">
        <v>84</v>
      </c>
      <c r="K13" s="71">
        <v>2012</v>
      </c>
      <c r="L13" s="71" t="s">
        <v>84</v>
      </c>
    </row>
    <row r="14" spans="1:12" ht="11.25" customHeight="1">
      <c r="A14" s="70" t="s">
        <v>22</v>
      </c>
      <c r="B14" s="72">
        <f>B15</f>
        <v>8604600</v>
      </c>
      <c r="C14" s="72">
        <f>C15</f>
        <v>11612301.81</v>
      </c>
      <c r="D14" s="78">
        <f>C14/B14*100</f>
        <v>134.95458022453107</v>
      </c>
      <c r="E14" s="82">
        <v>10248700</v>
      </c>
      <c r="F14" s="78">
        <f>E14/C14*100</f>
        <v>88.25726516317611</v>
      </c>
      <c r="G14" s="73">
        <f>G15</f>
        <v>11500000</v>
      </c>
      <c r="H14" s="78">
        <f>G14/E14*100</f>
        <v>112.20935338140447</v>
      </c>
      <c r="I14" s="73">
        <f>I15</f>
        <v>12000000</v>
      </c>
      <c r="J14" s="78">
        <f>I14/G14*100</f>
        <v>104.34782608695652</v>
      </c>
      <c r="K14" s="73">
        <v>12500000</v>
      </c>
      <c r="L14" s="78">
        <f>K14/I14*100</f>
        <v>104.16666666666667</v>
      </c>
    </row>
    <row r="15" spans="1:12" ht="11.25" customHeight="1">
      <c r="A15" s="70" t="s">
        <v>23</v>
      </c>
      <c r="B15" s="74">
        <v>8604600</v>
      </c>
      <c r="C15" s="74">
        <v>11612301.81</v>
      </c>
      <c r="D15" s="78">
        <f aca="true" t="shared" si="0" ref="D15:D21">C15/B15*100</f>
        <v>134.95458022453107</v>
      </c>
      <c r="E15" s="83">
        <f>E14</f>
        <v>10248700</v>
      </c>
      <c r="F15" s="78">
        <f aca="true" t="shared" si="1" ref="F15:F21">E15/C15*100</f>
        <v>88.25726516317611</v>
      </c>
      <c r="G15" s="73">
        <v>11500000</v>
      </c>
      <c r="H15" s="78">
        <f aca="true" t="shared" si="2" ref="H15:H21">G15/E15*100</f>
        <v>112.20935338140447</v>
      </c>
      <c r="I15" s="73">
        <v>12000000</v>
      </c>
      <c r="J15" s="78">
        <f aca="true" t="shared" si="3" ref="J15:J21">I15/G15*100</f>
        <v>104.34782608695652</v>
      </c>
      <c r="K15" s="73">
        <f>K14</f>
        <v>12500000</v>
      </c>
      <c r="L15" s="78">
        <f aca="true" t="shared" si="4" ref="L15:L21">K15/I15*100</f>
        <v>104.16666666666667</v>
      </c>
    </row>
    <row r="16" spans="1:12" ht="11.25" customHeight="1">
      <c r="A16" s="70" t="s">
        <v>24</v>
      </c>
      <c r="B16" s="74">
        <v>8818907.34</v>
      </c>
      <c r="C16" s="75">
        <f>C17</f>
        <v>12311769.96</v>
      </c>
      <c r="D16" s="78">
        <f t="shared" si="0"/>
        <v>139.60652363538725</v>
      </c>
      <c r="E16" s="70">
        <f>E17</f>
        <v>10248700</v>
      </c>
      <c r="F16" s="78">
        <f t="shared" si="1"/>
        <v>83.24310828822536</v>
      </c>
      <c r="G16" s="73">
        <f>G17</f>
        <v>11400000</v>
      </c>
      <c r="H16" s="78">
        <f t="shared" si="2"/>
        <v>111.23361987374008</v>
      </c>
      <c r="I16" s="73">
        <v>11900000</v>
      </c>
      <c r="J16" s="78">
        <f t="shared" si="3"/>
        <v>104.3859649122807</v>
      </c>
      <c r="K16" s="73">
        <v>12350000</v>
      </c>
      <c r="L16" s="78">
        <f t="shared" si="4"/>
        <v>103.78151260504202</v>
      </c>
    </row>
    <row r="17" spans="1:12" ht="11.25" customHeight="1">
      <c r="A17" s="70" t="s">
        <v>15</v>
      </c>
      <c r="B17" s="75">
        <f>B16</f>
        <v>8818907.34</v>
      </c>
      <c r="C17" s="74">
        <v>12311769.96</v>
      </c>
      <c r="D17" s="78">
        <f t="shared" si="0"/>
        <v>139.60652363538725</v>
      </c>
      <c r="E17" s="70">
        <v>10248700</v>
      </c>
      <c r="F17" s="78">
        <f t="shared" si="1"/>
        <v>83.24310828822536</v>
      </c>
      <c r="G17" s="73">
        <v>11400000</v>
      </c>
      <c r="H17" s="78">
        <f t="shared" si="2"/>
        <v>111.23361987374008</v>
      </c>
      <c r="I17" s="73">
        <f>I16</f>
        <v>11900000</v>
      </c>
      <c r="J17" s="78">
        <f t="shared" si="3"/>
        <v>104.3859649122807</v>
      </c>
      <c r="K17" s="73">
        <v>12350000</v>
      </c>
      <c r="L17" s="78">
        <f t="shared" si="4"/>
        <v>103.78151260504202</v>
      </c>
    </row>
    <row r="18" spans="1:12" ht="11.25" customHeight="1">
      <c r="A18" s="70" t="s">
        <v>63</v>
      </c>
      <c r="B18" s="75">
        <f>B15-B17</f>
        <v>-214307.33999999985</v>
      </c>
      <c r="C18" s="75">
        <f>C15-C17</f>
        <v>-699468.1500000004</v>
      </c>
      <c r="D18" s="78">
        <f t="shared" si="0"/>
        <v>326.38553117219453</v>
      </c>
      <c r="E18" s="75">
        <f>E15-E17</f>
        <v>0</v>
      </c>
      <c r="F18" s="78">
        <f t="shared" si="1"/>
        <v>0</v>
      </c>
      <c r="G18" s="73">
        <f>G15-G17</f>
        <v>100000</v>
      </c>
      <c r="H18" s="78">
        <v>0</v>
      </c>
      <c r="I18" s="73">
        <f>I15-I17</f>
        <v>100000</v>
      </c>
      <c r="J18" s="78">
        <f t="shared" si="3"/>
        <v>100</v>
      </c>
      <c r="K18" s="73">
        <f>K15-K17</f>
        <v>150000</v>
      </c>
      <c r="L18" s="78">
        <f t="shared" si="4"/>
        <v>150</v>
      </c>
    </row>
    <row r="19" spans="1:12" ht="11.25" customHeight="1">
      <c r="A19" s="70" t="s">
        <v>71</v>
      </c>
      <c r="B19" s="73">
        <v>100000</v>
      </c>
      <c r="C19" s="74">
        <v>761785.42</v>
      </c>
      <c r="D19" s="78">
        <f t="shared" si="0"/>
        <v>761.78542</v>
      </c>
      <c r="E19" s="73">
        <v>100000</v>
      </c>
      <c r="F19" s="78">
        <f t="shared" si="1"/>
        <v>13.127056172852456</v>
      </c>
      <c r="G19" s="73">
        <v>100000</v>
      </c>
      <c r="H19" s="78">
        <f t="shared" si="2"/>
        <v>100</v>
      </c>
      <c r="I19" s="73">
        <v>100000</v>
      </c>
      <c r="J19" s="78">
        <f t="shared" si="3"/>
        <v>100</v>
      </c>
      <c r="K19" s="73">
        <v>100000</v>
      </c>
      <c r="L19" s="78">
        <f t="shared" si="4"/>
        <v>100</v>
      </c>
    </row>
    <row r="20" spans="1:12" ht="11.25" customHeight="1">
      <c r="A20" s="70" t="s">
        <v>28</v>
      </c>
      <c r="B20" s="73">
        <v>1000000</v>
      </c>
      <c r="C20" s="74">
        <v>955061.55</v>
      </c>
      <c r="D20" s="78">
        <f t="shared" si="0"/>
        <v>95.506155</v>
      </c>
      <c r="E20" s="73">
        <v>1000000</v>
      </c>
      <c r="F20" s="78">
        <f t="shared" si="1"/>
        <v>104.70529360123439</v>
      </c>
      <c r="G20" s="73">
        <v>1000000</v>
      </c>
      <c r="H20" s="78">
        <f t="shared" si="2"/>
        <v>100</v>
      </c>
      <c r="I20" s="73">
        <v>1000000</v>
      </c>
      <c r="J20" s="78">
        <f t="shared" si="3"/>
        <v>100</v>
      </c>
      <c r="K20" s="73">
        <v>1000000</v>
      </c>
      <c r="L20" s="78">
        <f t="shared" si="4"/>
        <v>100</v>
      </c>
    </row>
    <row r="21" spans="1:12" ht="11.25" customHeight="1">
      <c r="A21" s="70" t="s">
        <v>26</v>
      </c>
      <c r="B21" s="73">
        <v>800000</v>
      </c>
      <c r="C21" s="74">
        <v>332593.21</v>
      </c>
      <c r="D21" s="78">
        <f t="shared" si="0"/>
        <v>41.57415125</v>
      </c>
      <c r="E21" s="73">
        <v>800000</v>
      </c>
      <c r="F21" s="78">
        <f t="shared" si="1"/>
        <v>240.53407464331576</v>
      </c>
      <c r="G21" s="73">
        <v>800000</v>
      </c>
      <c r="H21" s="78">
        <f t="shared" si="2"/>
        <v>100</v>
      </c>
      <c r="I21" s="73">
        <v>800000</v>
      </c>
      <c r="J21" s="78">
        <f t="shared" si="3"/>
        <v>100</v>
      </c>
      <c r="K21" s="73">
        <v>800000</v>
      </c>
      <c r="L21" s="78">
        <f t="shared" si="4"/>
        <v>100</v>
      </c>
    </row>
    <row r="23" spans="1:12" ht="11.25" customHeight="1">
      <c r="A23" s="76"/>
      <c r="B23" s="165" t="s">
        <v>29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  <row r="24" spans="1:12" s="5" customFormat="1" ht="11.25" customHeight="1">
      <c r="A24" s="77" t="s">
        <v>2</v>
      </c>
      <c r="B24" s="77">
        <v>2007</v>
      </c>
      <c r="C24" s="77">
        <v>2008</v>
      </c>
      <c r="D24" s="77" t="s">
        <v>84</v>
      </c>
      <c r="E24" s="77">
        <v>2009</v>
      </c>
      <c r="F24" s="77" t="s">
        <v>84</v>
      </c>
      <c r="G24" s="77">
        <v>2010</v>
      </c>
      <c r="H24" s="77" t="s">
        <v>84</v>
      </c>
      <c r="I24" s="77">
        <v>2011</v>
      </c>
      <c r="J24" s="77" t="s">
        <v>84</v>
      </c>
      <c r="K24" s="77">
        <v>2012</v>
      </c>
      <c r="L24" s="77" t="s">
        <v>84</v>
      </c>
    </row>
    <row r="25" spans="1:12" ht="11.25" customHeight="1">
      <c r="A25" s="76" t="s">
        <v>22</v>
      </c>
      <c r="B25" s="79">
        <f>B14*1.1183</f>
        <v>9622524.18</v>
      </c>
      <c r="C25" s="80">
        <f>C14*1.055</f>
        <v>12250978.40955</v>
      </c>
      <c r="D25" s="79">
        <f>C25/B25*100</f>
        <v>127.31564172125573</v>
      </c>
      <c r="E25" s="84">
        <f>E14</f>
        <v>10248700</v>
      </c>
      <c r="F25" s="79">
        <f>E25/C25*100</f>
        <v>83.65617551011954</v>
      </c>
      <c r="G25" s="79">
        <f>G14/1.06</f>
        <v>10849056.603773585</v>
      </c>
      <c r="H25" s="79">
        <f aca="true" t="shared" si="5" ref="H25:H32">G25/E25*100</f>
        <v>105.85788054849479</v>
      </c>
      <c r="I25" s="79">
        <f>I14/1.1289</f>
        <v>10629816.635663034</v>
      </c>
      <c r="J25" s="79">
        <f>J14</f>
        <v>104.34782608695652</v>
      </c>
      <c r="K25" s="79">
        <f>K14/1.2023</f>
        <v>10396739.58246694</v>
      </c>
      <c r="L25" s="79">
        <f>L14</f>
        <v>104.16666666666667</v>
      </c>
    </row>
    <row r="26" spans="1:12" ht="11.25" customHeight="1">
      <c r="A26" s="76" t="s">
        <v>23</v>
      </c>
      <c r="B26" s="79">
        <f aca="true" t="shared" si="6" ref="B26:B32">B15*1.1183</f>
        <v>9622524.18</v>
      </c>
      <c r="C26" s="80">
        <f aca="true" t="shared" si="7" ref="C26:C32">C15*1.055</f>
        <v>12250978.40955</v>
      </c>
      <c r="D26" s="79">
        <f aca="true" t="shared" si="8" ref="D26:D32">C26/B26*100</f>
        <v>127.31564172125573</v>
      </c>
      <c r="E26" s="84">
        <f aca="true" t="shared" si="9" ref="E26:E32">E15</f>
        <v>10248700</v>
      </c>
      <c r="F26" s="79">
        <f aca="true" t="shared" si="10" ref="F26:F32">E26/C26*100</f>
        <v>83.65617551011954</v>
      </c>
      <c r="G26" s="79">
        <f aca="true" t="shared" si="11" ref="G26:G32">G15/1.06</f>
        <v>10849056.603773585</v>
      </c>
      <c r="H26" s="79">
        <f t="shared" si="5"/>
        <v>105.85788054849479</v>
      </c>
      <c r="I26" s="79">
        <f aca="true" t="shared" si="12" ref="I26:I32">I15/1.1289</f>
        <v>10629816.635663034</v>
      </c>
      <c r="J26" s="79">
        <f aca="true" t="shared" si="13" ref="J26:J32">J15</f>
        <v>104.34782608695652</v>
      </c>
      <c r="K26" s="79">
        <f aca="true" t="shared" si="14" ref="K26:K32">K15/1.2023</f>
        <v>10396739.58246694</v>
      </c>
      <c r="L26" s="79">
        <f aca="true" t="shared" si="15" ref="L26:L32">L15</f>
        <v>104.16666666666667</v>
      </c>
    </row>
    <row r="27" spans="1:12" ht="11.25" customHeight="1">
      <c r="A27" s="76" t="s">
        <v>24</v>
      </c>
      <c r="B27" s="79">
        <f t="shared" si="6"/>
        <v>9862184.078322</v>
      </c>
      <c r="C27" s="80">
        <f t="shared" si="7"/>
        <v>12988917.3078</v>
      </c>
      <c r="D27" s="79">
        <f t="shared" si="8"/>
        <v>131.704267580554</v>
      </c>
      <c r="E27" s="84">
        <f t="shared" si="9"/>
        <v>10248700</v>
      </c>
      <c r="F27" s="79">
        <f t="shared" si="10"/>
        <v>78.90342017841266</v>
      </c>
      <c r="G27" s="79">
        <f t="shared" si="11"/>
        <v>10754716.981132075</v>
      </c>
      <c r="H27" s="79">
        <f t="shared" si="5"/>
        <v>104.93737723937744</v>
      </c>
      <c r="I27" s="79">
        <f t="shared" si="12"/>
        <v>10541234.830365842</v>
      </c>
      <c r="J27" s="79">
        <f t="shared" si="13"/>
        <v>104.3859649122807</v>
      </c>
      <c r="K27" s="79">
        <f t="shared" si="14"/>
        <v>10271978.707477335</v>
      </c>
      <c r="L27" s="79">
        <f t="shared" si="15"/>
        <v>103.78151260504202</v>
      </c>
    </row>
    <row r="28" spans="1:12" ht="11.25" customHeight="1">
      <c r="A28" s="76" t="s">
        <v>15</v>
      </c>
      <c r="B28" s="79">
        <f t="shared" si="6"/>
        <v>9862184.078322</v>
      </c>
      <c r="C28" s="79">
        <f t="shared" si="7"/>
        <v>12988917.3078</v>
      </c>
      <c r="D28" s="79">
        <f t="shared" si="8"/>
        <v>131.704267580554</v>
      </c>
      <c r="E28" s="84">
        <f t="shared" si="9"/>
        <v>10248700</v>
      </c>
      <c r="F28" s="79">
        <f t="shared" si="10"/>
        <v>78.90342017841266</v>
      </c>
      <c r="G28" s="79">
        <f t="shared" si="11"/>
        <v>10754716.981132075</v>
      </c>
      <c r="H28" s="79">
        <f t="shared" si="5"/>
        <v>104.93737723937744</v>
      </c>
      <c r="I28" s="79">
        <f t="shared" si="12"/>
        <v>10541234.830365842</v>
      </c>
      <c r="J28" s="79">
        <f t="shared" si="13"/>
        <v>104.3859649122807</v>
      </c>
      <c r="K28" s="79">
        <f t="shared" si="14"/>
        <v>10271978.707477335</v>
      </c>
      <c r="L28" s="79">
        <f t="shared" si="15"/>
        <v>103.78151260504202</v>
      </c>
    </row>
    <row r="29" spans="1:12" ht="11.25" customHeight="1">
      <c r="A29" s="76" t="s">
        <v>63</v>
      </c>
      <c r="B29" s="79">
        <f t="shared" si="6"/>
        <v>-239659.89832199985</v>
      </c>
      <c r="C29" s="79">
        <f t="shared" si="7"/>
        <v>-737938.8982500003</v>
      </c>
      <c r="D29" s="79">
        <f t="shared" si="8"/>
        <v>307.91087846433436</v>
      </c>
      <c r="E29" s="84">
        <f t="shared" si="9"/>
        <v>0</v>
      </c>
      <c r="F29" s="79">
        <f t="shared" si="10"/>
        <v>0</v>
      </c>
      <c r="G29" s="79">
        <f t="shared" si="11"/>
        <v>94339.62264150943</v>
      </c>
      <c r="H29" s="79">
        <v>0</v>
      </c>
      <c r="I29" s="79">
        <f t="shared" si="12"/>
        <v>88581.80529719195</v>
      </c>
      <c r="J29" s="79">
        <f t="shared" si="13"/>
        <v>100</v>
      </c>
      <c r="K29" s="79">
        <f t="shared" si="14"/>
        <v>124760.87498960327</v>
      </c>
      <c r="L29" s="79">
        <f t="shared" si="15"/>
        <v>150</v>
      </c>
    </row>
    <row r="30" spans="1:12" ht="11.25" customHeight="1">
      <c r="A30" s="76" t="s">
        <v>71</v>
      </c>
      <c r="B30" s="79">
        <f t="shared" si="6"/>
        <v>111830</v>
      </c>
      <c r="C30" s="79">
        <f t="shared" si="7"/>
        <v>803683.6181</v>
      </c>
      <c r="D30" s="79">
        <f t="shared" si="8"/>
        <v>718.6654905660376</v>
      </c>
      <c r="E30" s="84">
        <f t="shared" si="9"/>
        <v>100000</v>
      </c>
      <c r="F30" s="79">
        <f t="shared" si="10"/>
        <v>12.44270727284593</v>
      </c>
      <c r="G30" s="79">
        <f t="shared" si="11"/>
        <v>94339.62264150943</v>
      </c>
      <c r="H30" s="79">
        <f t="shared" si="5"/>
        <v>94.33962264150942</v>
      </c>
      <c r="I30" s="79">
        <f t="shared" si="12"/>
        <v>88581.80529719195</v>
      </c>
      <c r="J30" s="79">
        <f t="shared" si="13"/>
        <v>100</v>
      </c>
      <c r="K30" s="79">
        <f t="shared" si="14"/>
        <v>83173.9166597355</v>
      </c>
      <c r="L30" s="79">
        <f t="shared" si="15"/>
        <v>100</v>
      </c>
    </row>
    <row r="31" spans="1:12" ht="11.25" customHeight="1">
      <c r="A31" s="76" t="s">
        <v>28</v>
      </c>
      <c r="B31" s="79">
        <f t="shared" si="6"/>
        <v>1118300</v>
      </c>
      <c r="C31" s="79">
        <f t="shared" si="7"/>
        <v>1007589.93525</v>
      </c>
      <c r="D31" s="79">
        <f t="shared" si="8"/>
        <v>90.10014622641509</v>
      </c>
      <c r="E31" s="84">
        <f t="shared" si="9"/>
        <v>1000000</v>
      </c>
      <c r="F31" s="79">
        <f t="shared" si="10"/>
        <v>99.24672379263923</v>
      </c>
      <c r="G31" s="79">
        <f t="shared" si="11"/>
        <v>943396.2264150943</v>
      </c>
      <c r="H31" s="79">
        <f t="shared" si="5"/>
        <v>94.33962264150944</v>
      </c>
      <c r="I31" s="79">
        <f t="shared" si="12"/>
        <v>885818.0529719195</v>
      </c>
      <c r="J31" s="79">
        <f t="shared" si="13"/>
        <v>100</v>
      </c>
      <c r="K31" s="79">
        <f t="shared" si="14"/>
        <v>831739.1665973552</v>
      </c>
      <c r="L31" s="79">
        <f t="shared" si="15"/>
        <v>100</v>
      </c>
    </row>
    <row r="32" spans="1:12" ht="11.25" customHeight="1">
      <c r="A32" s="76" t="s">
        <v>26</v>
      </c>
      <c r="B32" s="79">
        <f t="shared" si="6"/>
        <v>894640</v>
      </c>
      <c r="C32" s="79">
        <f t="shared" si="7"/>
        <v>350885.83655</v>
      </c>
      <c r="D32" s="79">
        <f t="shared" si="8"/>
        <v>39.220897405660374</v>
      </c>
      <c r="E32" s="84">
        <f t="shared" si="9"/>
        <v>800000</v>
      </c>
      <c r="F32" s="79">
        <f t="shared" si="10"/>
        <v>227.99438354816658</v>
      </c>
      <c r="G32" s="79">
        <f t="shared" si="11"/>
        <v>754716.9811320754</v>
      </c>
      <c r="H32" s="79">
        <f t="shared" si="5"/>
        <v>94.33962264150942</v>
      </c>
      <c r="I32" s="79">
        <f t="shared" si="12"/>
        <v>708654.4423775356</v>
      </c>
      <c r="J32" s="79">
        <f t="shared" si="13"/>
        <v>100</v>
      </c>
      <c r="K32" s="79">
        <f t="shared" si="14"/>
        <v>665391.333277884</v>
      </c>
      <c r="L32" s="79">
        <f t="shared" si="15"/>
        <v>100</v>
      </c>
    </row>
    <row r="33" ht="11.25" customHeight="1">
      <c r="A33" s="1" t="str">
        <f>'AMF - Dem II'!A23:G23</f>
        <v>FONTE: REGISTROS CONTÁBEIS DO MUNICÍPIO</v>
      </c>
    </row>
    <row r="34" spans="1:6" ht="11.25" customHeight="1">
      <c r="A34" s="81" t="s">
        <v>193</v>
      </c>
      <c r="B34" s="60">
        <v>6.5</v>
      </c>
      <c r="C34" s="6" t="s">
        <v>84</v>
      </c>
      <c r="F34" s="1" t="str">
        <f>'AMF - Dem II'!E28</f>
        <v>QUARTO CENTENÁRIO - PR, 09 DE JULHO DE 2009</v>
      </c>
    </row>
    <row r="35" spans="1:3" ht="11.25" customHeight="1">
      <c r="A35" s="81" t="s">
        <v>194</v>
      </c>
      <c r="B35" s="60">
        <v>6</v>
      </c>
      <c r="C35" s="6" t="s">
        <v>84</v>
      </c>
    </row>
    <row r="36" spans="1:3" ht="11.25" customHeight="1">
      <c r="A36" s="81" t="s">
        <v>195</v>
      </c>
      <c r="B36" s="60">
        <v>5.5</v>
      </c>
      <c r="C36" s="6" t="s">
        <v>84</v>
      </c>
    </row>
    <row r="37" spans="1:6" ht="11.25" customHeight="1">
      <c r="A37" s="81" t="s">
        <v>198</v>
      </c>
      <c r="B37" s="60">
        <v>6</v>
      </c>
      <c r="C37" s="6" t="s">
        <v>84</v>
      </c>
      <c r="F37" s="1" t="str">
        <f>'AMF - Dem II'!E32</f>
        <v>OSVALDO ISHIKAWA</v>
      </c>
    </row>
    <row r="38" spans="1:6" ht="11.25" customHeight="1">
      <c r="A38" s="81" t="s">
        <v>196</v>
      </c>
      <c r="B38" s="60">
        <v>6.5</v>
      </c>
      <c r="C38" s="6" t="s">
        <v>84</v>
      </c>
      <c r="F38" s="1" t="str">
        <f>'AMF - Dem II'!E33</f>
        <v>PREFEITO MUNICIPAL</v>
      </c>
    </row>
    <row r="39" spans="1:3" ht="11.25" customHeight="1">
      <c r="A39" s="81" t="s">
        <v>197</v>
      </c>
      <c r="B39" s="60">
        <v>6.5</v>
      </c>
      <c r="C39" s="6" t="s">
        <v>84</v>
      </c>
    </row>
  </sheetData>
  <mergeCells count="8">
    <mergeCell ref="A5:L5"/>
    <mergeCell ref="A6:L6"/>
    <mergeCell ref="B12:L12"/>
    <mergeCell ref="B23:L23"/>
    <mergeCell ref="A7:L7"/>
    <mergeCell ref="A8:L8"/>
    <mergeCell ref="A9:L9"/>
    <mergeCell ref="A11:B11"/>
  </mergeCells>
  <printOptions/>
  <pageMargins left="0.75" right="0.75" top="1" bottom="1" header="0.492125985" footer="0.492125985"/>
  <pageSetup horizontalDpi="600" verticalDpi="600" orientation="landscape" paperSize="9" r:id="rId1"/>
  <headerFooter alignWithMargins="0">
    <oddHeader xml:space="preserve">&amp;C&amp;20PRPREFEITURA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2"/>
  <dimension ref="A4:G38"/>
  <sheetViews>
    <sheetView showGridLines="0" workbookViewId="0" topLeftCell="A22">
      <selection activeCell="B24" sqref="B24"/>
    </sheetView>
  </sheetViews>
  <sheetFormatPr defaultColWidth="9.140625" defaultRowHeight="11.25" customHeight="1"/>
  <cols>
    <col min="1" max="1" width="28.8515625" style="6" customWidth="1"/>
    <col min="2" max="3" width="9.140625" style="6" customWidth="1"/>
    <col min="4" max="4" width="10.8515625" style="6" bestFit="1" customWidth="1"/>
    <col min="5" max="5" width="7.8515625" style="6" customWidth="1"/>
    <col min="6" max="6" width="11.140625" style="6" customWidth="1"/>
    <col min="7" max="16384" width="9.140625" style="6" customWidth="1"/>
  </cols>
  <sheetData>
    <row r="4" spans="1:7" ht="11.25" customHeight="1">
      <c r="A4" s="3" t="s">
        <v>148</v>
      </c>
      <c r="B4" s="3"/>
      <c r="C4" s="3"/>
      <c r="D4" s="3"/>
      <c r="E4" s="3"/>
      <c r="F4" s="3"/>
      <c r="G4" s="3"/>
    </row>
    <row r="5" spans="1:7" ht="11.25" customHeight="1">
      <c r="A5" s="158"/>
      <c r="B5" s="159"/>
      <c r="C5" s="159"/>
      <c r="D5" s="159"/>
      <c r="E5" s="159"/>
      <c r="F5" s="159"/>
      <c r="G5" s="160"/>
    </row>
    <row r="6" spans="1:7" ht="11.25" customHeight="1">
      <c r="A6" s="150" t="str">
        <f>'AMF - Dem III'!A5:L5</f>
        <v>MUNICÍPIO DE QUARTO CENTENÁRIO - ESTADO DO PARANÁ</v>
      </c>
      <c r="B6" s="159"/>
      <c r="C6" s="159"/>
      <c r="D6" s="159"/>
      <c r="E6" s="159"/>
      <c r="F6" s="159"/>
      <c r="G6" s="160"/>
    </row>
    <row r="7" spans="1:7" ht="11.25" customHeight="1">
      <c r="A7" s="150" t="s">
        <v>3</v>
      </c>
      <c r="B7" s="151"/>
      <c r="C7" s="151"/>
      <c r="D7" s="151"/>
      <c r="E7" s="151"/>
      <c r="F7" s="151"/>
      <c r="G7" s="152"/>
    </row>
    <row r="8" spans="1:7" ht="11.25" customHeight="1">
      <c r="A8" s="150" t="s">
        <v>4</v>
      </c>
      <c r="B8" s="151"/>
      <c r="C8" s="151"/>
      <c r="D8" s="151"/>
      <c r="E8" s="151"/>
      <c r="F8" s="151"/>
      <c r="G8" s="152"/>
    </row>
    <row r="9" spans="1:7" ht="11.25" customHeight="1">
      <c r="A9" s="125" t="s">
        <v>30</v>
      </c>
      <c r="B9" s="126"/>
      <c r="C9" s="126"/>
      <c r="D9" s="126"/>
      <c r="E9" s="126"/>
      <c r="F9" s="126"/>
      <c r="G9" s="127"/>
    </row>
    <row r="10" spans="1:7" ht="11.25" customHeight="1">
      <c r="A10" s="150">
        <v>2010</v>
      </c>
      <c r="B10" s="151"/>
      <c r="C10" s="151"/>
      <c r="D10" s="151"/>
      <c r="E10" s="151"/>
      <c r="F10" s="151"/>
      <c r="G10" s="152"/>
    </row>
    <row r="11" spans="1:7" ht="11.25" customHeight="1">
      <c r="A11" s="150"/>
      <c r="B11" s="151"/>
      <c r="C11" s="151"/>
      <c r="D11" s="151"/>
      <c r="E11" s="151"/>
      <c r="F11" s="151"/>
      <c r="G11" s="152"/>
    </row>
    <row r="12" spans="1:7" ht="11.25" customHeight="1">
      <c r="A12" s="128" t="s">
        <v>141</v>
      </c>
      <c r="B12" s="129"/>
      <c r="C12" s="20"/>
      <c r="D12" s="20"/>
      <c r="E12" s="20"/>
      <c r="F12" s="20"/>
      <c r="G12" s="10">
        <v>1</v>
      </c>
    </row>
    <row r="13" spans="1:7" ht="11.25" customHeight="1">
      <c r="A13" s="135" t="s">
        <v>31</v>
      </c>
      <c r="B13" s="135">
        <v>2008</v>
      </c>
      <c r="C13" s="135" t="s">
        <v>84</v>
      </c>
      <c r="D13" s="135">
        <v>2007</v>
      </c>
      <c r="E13" s="135" t="s">
        <v>84</v>
      </c>
      <c r="F13" s="135">
        <v>2006</v>
      </c>
      <c r="G13" s="135" t="s">
        <v>84</v>
      </c>
    </row>
    <row r="14" spans="1:7" s="11" customFormat="1" ht="11.25" customHeight="1">
      <c r="A14" s="123"/>
      <c r="B14" s="123"/>
      <c r="C14" s="123"/>
      <c r="D14" s="123"/>
      <c r="E14" s="123"/>
      <c r="F14" s="123"/>
      <c r="G14" s="123"/>
    </row>
    <row r="15" spans="1:7" ht="11.25" customHeight="1">
      <c r="A15" s="85" t="s">
        <v>32</v>
      </c>
      <c r="B15" s="121">
        <v>3087478.67</v>
      </c>
      <c r="C15" s="109">
        <f>B15/D15*100-100</f>
        <v>87.79663832023843</v>
      </c>
      <c r="D15" s="122">
        <v>1644054.28</v>
      </c>
      <c r="E15" s="109">
        <f>D15/F15*100-100</f>
        <v>-40.699945071350285</v>
      </c>
      <c r="F15" s="122">
        <v>2772432.98</v>
      </c>
      <c r="G15" s="109">
        <f>F15/B29*100-100</f>
        <v>5.383178928261415</v>
      </c>
    </row>
    <row r="16" spans="1:7" ht="11.25" customHeight="1">
      <c r="A16" s="85" t="s">
        <v>33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</row>
    <row r="17" spans="1:7" ht="11.25" customHeight="1">
      <c r="A17" s="85" t="s">
        <v>34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 s="23" customFormat="1" ht="11.25" customHeight="1">
      <c r="A18" s="85" t="s">
        <v>1</v>
      </c>
      <c r="B18" s="109">
        <f aca="true" t="shared" si="0" ref="B18:G18">B15</f>
        <v>3087478.67</v>
      </c>
      <c r="C18" s="109">
        <f t="shared" si="0"/>
        <v>87.79663832023843</v>
      </c>
      <c r="D18" s="109">
        <f t="shared" si="0"/>
        <v>1644054.28</v>
      </c>
      <c r="E18" s="109">
        <f t="shared" si="0"/>
        <v>-40.699945071350285</v>
      </c>
      <c r="F18" s="109">
        <f t="shared" si="0"/>
        <v>2772432.98</v>
      </c>
      <c r="G18" s="109">
        <f t="shared" si="0"/>
        <v>5.383178928261415</v>
      </c>
    </row>
    <row r="19" spans="1:7" s="23" customFormat="1" ht="11.25" customHeight="1">
      <c r="A19" s="124"/>
      <c r="B19" s="124"/>
      <c r="C19" s="124"/>
      <c r="D19" s="124"/>
      <c r="E19" s="124"/>
      <c r="F19" s="124"/>
      <c r="G19" s="124"/>
    </row>
    <row r="20" spans="1:7" s="23" customFormat="1" ht="11.25" customHeight="1">
      <c r="A20" s="130" t="s">
        <v>74</v>
      </c>
      <c r="B20" s="131"/>
      <c r="C20" s="131"/>
      <c r="D20" s="131"/>
      <c r="E20" s="131"/>
      <c r="F20" s="131"/>
      <c r="G20" s="131"/>
    </row>
    <row r="21" spans="1:7" s="25" customFormat="1" ht="11.25" customHeight="1">
      <c r="A21" s="133"/>
      <c r="B21" s="133"/>
      <c r="C21" s="133"/>
      <c r="D21" s="133"/>
      <c r="E21" s="133"/>
      <c r="F21" s="133"/>
      <c r="G21" s="133"/>
    </row>
    <row r="22" spans="1:7" s="24" customFormat="1" ht="20.25" customHeight="1">
      <c r="A22" s="86" t="s">
        <v>31</v>
      </c>
      <c r="B22" s="86">
        <v>2008</v>
      </c>
      <c r="C22" s="86" t="s">
        <v>84</v>
      </c>
      <c r="D22" s="86">
        <v>2007</v>
      </c>
      <c r="E22" s="86" t="s">
        <v>84</v>
      </c>
      <c r="F22" s="86">
        <v>2006</v>
      </c>
      <c r="G22" s="86" t="s">
        <v>84</v>
      </c>
    </row>
    <row r="23" spans="1:7" s="23" customFormat="1" ht="11.25" customHeight="1">
      <c r="A23" s="85" t="s">
        <v>75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</row>
    <row r="24" spans="1:7" s="23" customFormat="1" ht="11.25" customHeight="1">
      <c r="A24" s="85" t="s">
        <v>33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</row>
    <row r="25" spans="1:7" s="23" customFormat="1" ht="11.25" customHeight="1">
      <c r="A25" s="85" t="s">
        <v>76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</row>
    <row r="26" spans="1:7" s="23" customFormat="1" ht="11.25" customHeight="1">
      <c r="A26" s="85" t="s">
        <v>1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</row>
    <row r="27" spans="1:7" ht="11.25" customHeight="1">
      <c r="A27" s="153" t="str">
        <f>'AMF - Dem III'!A33</f>
        <v>FONTE: REGISTROS CONTÁBEIS DO MUNICÍPIO</v>
      </c>
      <c r="B27" s="153"/>
      <c r="C27" s="153"/>
      <c r="D27" s="153"/>
      <c r="E27" s="153"/>
      <c r="F27" s="153"/>
      <c r="G27" s="153"/>
    </row>
    <row r="28" spans="1:5" ht="11.25" customHeight="1">
      <c r="A28" s="134" t="s">
        <v>218</v>
      </c>
      <c r="B28" s="134"/>
      <c r="C28" s="134"/>
      <c r="D28" s="134"/>
      <c r="E28" s="134"/>
    </row>
    <row r="29" spans="1:5" ht="11.25" customHeight="1">
      <c r="A29" s="61" t="s">
        <v>214</v>
      </c>
      <c r="B29" s="122">
        <v>2630811.68</v>
      </c>
      <c r="C29" s="61"/>
      <c r="D29" s="61"/>
      <c r="E29" s="61"/>
    </row>
    <row r="30" spans="1:5" ht="11.25" customHeight="1">
      <c r="A30" s="61"/>
      <c r="B30" s="61"/>
      <c r="C30" s="61"/>
      <c r="D30" s="61"/>
      <c r="E30" s="61"/>
    </row>
    <row r="31" spans="1:5" ht="11.25" customHeight="1">
      <c r="A31" s="61"/>
      <c r="B31" s="61"/>
      <c r="C31" s="61"/>
      <c r="D31" s="61"/>
      <c r="E31" s="61"/>
    </row>
    <row r="33" ht="11.25" customHeight="1">
      <c r="B33" s="6" t="str">
        <f>'AMF - Dem III'!F34</f>
        <v>QUARTO CENTENÁRIO - PR, 09 DE JULHO DE 2009</v>
      </c>
    </row>
    <row r="37" ht="11.25" customHeight="1">
      <c r="B37" s="6" t="str">
        <f>'AMF - Dem III'!F37</f>
        <v>OSVALDO ISHIKAWA</v>
      </c>
    </row>
    <row r="38" ht="11.25" customHeight="1">
      <c r="B38" s="6" t="str">
        <f>'AMF - Dem III'!F38</f>
        <v>PREFEITO MUNICIPAL</v>
      </c>
    </row>
  </sheetData>
  <mergeCells count="19">
    <mergeCell ref="A19:G19"/>
    <mergeCell ref="A27:G27"/>
    <mergeCell ref="A8:G8"/>
    <mergeCell ref="A9:G9"/>
    <mergeCell ref="A10:G10"/>
    <mergeCell ref="A11:G11"/>
    <mergeCell ref="A12:B12"/>
    <mergeCell ref="A20:G21"/>
    <mergeCell ref="A13:A14"/>
    <mergeCell ref="A28:E28"/>
    <mergeCell ref="A5:G5"/>
    <mergeCell ref="A6:G6"/>
    <mergeCell ref="A7:G7"/>
    <mergeCell ref="B13:B14"/>
    <mergeCell ref="C13:C14"/>
    <mergeCell ref="D13:D14"/>
    <mergeCell ref="E13:E14"/>
    <mergeCell ref="F13:F14"/>
    <mergeCell ref="G13:G14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 xml:space="preserve">&amp;C&amp;14PREFEITURA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3"/>
  <dimension ref="A4:D42"/>
  <sheetViews>
    <sheetView showGridLines="0" workbookViewId="0" topLeftCell="A16">
      <selection activeCell="D15" sqref="D15"/>
    </sheetView>
  </sheetViews>
  <sheetFormatPr defaultColWidth="9.140625" defaultRowHeight="11.25" customHeight="1"/>
  <cols>
    <col min="1" max="1" width="45.8515625" style="6" customWidth="1"/>
    <col min="2" max="3" width="16.7109375" style="6" customWidth="1"/>
    <col min="4" max="4" width="29.28125" style="6" customWidth="1"/>
    <col min="5" max="16384" width="9.140625" style="6" customWidth="1"/>
  </cols>
  <sheetData>
    <row r="4" spans="1:4" ht="11.25" customHeight="1">
      <c r="A4" s="3" t="s">
        <v>149</v>
      </c>
      <c r="B4" s="3"/>
      <c r="C4" s="3"/>
      <c r="D4" s="3"/>
    </row>
    <row r="5" spans="1:4" ht="11.25" customHeight="1">
      <c r="A5" s="150"/>
      <c r="B5" s="151"/>
      <c r="C5" s="151"/>
      <c r="D5" s="152"/>
    </row>
    <row r="6" spans="1:4" ht="11.25" customHeight="1">
      <c r="A6" s="150" t="str">
        <f>'AMF - Dem IV'!A6:G6</f>
        <v>MUNICÍPIO DE QUARTO CENTENÁRIO - ESTADO DO PARANÁ</v>
      </c>
      <c r="B6" s="151"/>
      <c r="C6" s="151"/>
      <c r="D6" s="152"/>
    </row>
    <row r="7" spans="1:4" ht="11.25" customHeight="1">
      <c r="A7" s="150" t="s">
        <v>3</v>
      </c>
      <c r="B7" s="151"/>
      <c r="C7" s="151"/>
      <c r="D7" s="152"/>
    </row>
    <row r="8" spans="1:4" ht="11.25" customHeight="1">
      <c r="A8" s="150" t="s">
        <v>4</v>
      </c>
      <c r="B8" s="151"/>
      <c r="C8" s="151"/>
      <c r="D8" s="152"/>
    </row>
    <row r="9" spans="1:4" ht="11.25" customHeight="1">
      <c r="A9" s="125" t="s">
        <v>35</v>
      </c>
      <c r="B9" s="126"/>
      <c r="C9" s="126"/>
      <c r="D9" s="127"/>
    </row>
    <row r="10" spans="1:4" ht="11.25" customHeight="1">
      <c r="A10" s="150">
        <v>2010</v>
      </c>
      <c r="B10" s="151"/>
      <c r="C10" s="151"/>
      <c r="D10" s="152"/>
    </row>
    <row r="11" spans="1:4" ht="11.25" customHeight="1">
      <c r="A11" s="150"/>
      <c r="B11" s="151"/>
      <c r="C11" s="151"/>
      <c r="D11" s="152"/>
    </row>
    <row r="12" spans="1:4" ht="11.25" customHeight="1">
      <c r="A12" s="19" t="s">
        <v>142</v>
      </c>
      <c r="B12" s="13"/>
      <c r="C12" s="13"/>
      <c r="D12" s="14">
        <v>1</v>
      </c>
    </row>
    <row r="13" spans="1:4" ht="11.25" customHeight="1">
      <c r="A13" s="169" t="s">
        <v>83</v>
      </c>
      <c r="B13" s="167">
        <v>2008</v>
      </c>
      <c r="C13" s="167" t="s">
        <v>219</v>
      </c>
      <c r="D13" s="167" t="s">
        <v>220</v>
      </c>
    </row>
    <row r="14" spans="1:4" ht="11.25" customHeight="1">
      <c r="A14" s="170"/>
      <c r="B14" s="168"/>
      <c r="C14" s="168"/>
      <c r="D14" s="168"/>
    </row>
    <row r="15" spans="1:4" ht="11.25" customHeight="1">
      <c r="A15" s="94" t="s">
        <v>94</v>
      </c>
      <c r="B15" s="92">
        <f>SUM(B16:B17)</f>
        <v>0</v>
      </c>
      <c r="C15" s="92">
        <f>SUM(C16:C17)</f>
        <v>24500</v>
      </c>
      <c r="D15" s="92">
        <f>SUM(D16:D17)</f>
        <v>0</v>
      </c>
    </row>
    <row r="16" spans="1:4" ht="11.25" customHeight="1">
      <c r="A16" s="94" t="s">
        <v>95</v>
      </c>
      <c r="B16" s="95">
        <v>0</v>
      </c>
      <c r="C16" s="95">
        <v>24500</v>
      </c>
      <c r="D16" s="95">
        <v>0</v>
      </c>
    </row>
    <row r="17" spans="1:4" ht="11.25" customHeight="1">
      <c r="A17" s="94" t="s">
        <v>96</v>
      </c>
      <c r="B17" s="92">
        <v>0</v>
      </c>
      <c r="C17" s="92">
        <v>0</v>
      </c>
      <c r="D17" s="92">
        <v>0</v>
      </c>
    </row>
    <row r="18" spans="1:4" ht="11.25" customHeight="1">
      <c r="A18" s="171"/>
      <c r="B18" s="171"/>
      <c r="C18" s="171"/>
      <c r="D18" s="171"/>
    </row>
    <row r="19" spans="1:4" ht="11.25" customHeight="1">
      <c r="A19" s="172" t="s">
        <v>97</v>
      </c>
      <c r="B19" s="174" t="s">
        <v>204</v>
      </c>
      <c r="C19" s="174" t="s">
        <v>202</v>
      </c>
      <c r="D19" s="157" t="s">
        <v>203</v>
      </c>
    </row>
    <row r="20" spans="1:4" ht="11.25" customHeight="1">
      <c r="A20" s="173"/>
      <c r="B20" s="175"/>
      <c r="C20" s="175"/>
      <c r="D20" s="157"/>
    </row>
    <row r="21" spans="1:4" ht="11.25" customHeight="1">
      <c r="A21" s="87" t="s">
        <v>98</v>
      </c>
      <c r="B21" s="96">
        <f>B22+B26</f>
        <v>17471.29</v>
      </c>
      <c r="C21" s="96">
        <f>C22+C26</f>
        <v>7028.71</v>
      </c>
      <c r="D21" s="96">
        <f>D22+D26</f>
        <v>0</v>
      </c>
    </row>
    <row r="22" spans="1:4" ht="11.25" customHeight="1">
      <c r="A22" s="87" t="s">
        <v>36</v>
      </c>
      <c r="B22" s="96">
        <f>SUM(B23:B25)</f>
        <v>17471.29</v>
      </c>
      <c r="C22" s="96">
        <f>SUM(C23:C25)</f>
        <v>7028.71</v>
      </c>
      <c r="D22" s="96">
        <f>SUM(D23:D25)</f>
        <v>0</v>
      </c>
    </row>
    <row r="23" spans="1:4" ht="11.25" customHeight="1">
      <c r="A23" s="87" t="s">
        <v>37</v>
      </c>
      <c r="B23" s="96">
        <v>17471.29</v>
      </c>
      <c r="C23" s="96">
        <v>7028.71</v>
      </c>
      <c r="D23" s="96">
        <f>D15</f>
        <v>0</v>
      </c>
    </row>
    <row r="24" spans="1:4" ht="11.25" customHeight="1">
      <c r="A24" s="87" t="s">
        <v>38</v>
      </c>
      <c r="B24" s="92">
        <v>0</v>
      </c>
      <c r="C24" s="92">
        <v>0</v>
      </c>
      <c r="D24" s="92">
        <v>0</v>
      </c>
    </row>
    <row r="25" spans="1:4" ht="11.25" customHeight="1">
      <c r="A25" s="87" t="s">
        <v>70</v>
      </c>
      <c r="B25" s="92">
        <v>0</v>
      </c>
      <c r="C25" s="92">
        <v>0</v>
      </c>
      <c r="D25" s="92">
        <v>0</v>
      </c>
    </row>
    <row r="26" spans="1:4" ht="11.25" customHeight="1">
      <c r="A26" s="87" t="s">
        <v>99</v>
      </c>
      <c r="B26" s="92">
        <f>SUM(B27:B28)</f>
        <v>0</v>
      </c>
      <c r="C26" s="92">
        <f>SUM(C27:C28)</f>
        <v>0</v>
      </c>
      <c r="D26" s="92">
        <f>SUM(D27:D28)</f>
        <v>0</v>
      </c>
    </row>
    <row r="27" spans="1:4" ht="11.25" customHeight="1">
      <c r="A27" s="87" t="s">
        <v>39</v>
      </c>
      <c r="B27" s="92">
        <v>0</v>
      </c>
      <c r="C27" s="92">
        <v>0</v>
      </c>
      <c r="D27" s="92">
        <v>0</v>
      </c>
    </row>
    <row r="28" spans="1:4" ht="11.25" customHeight="1">
      <c r="A28" s="87" t="s">
        <v>100</v>
      </c>
      <c r="B28" s="92">
        <v>0</v>
      </c>
      <c r="C28" s="92">
        <v>0</v>
      </c>
      <c r="D28" s="92">
        <v>0</v>
      </c>
    </row>
    <row r="29" spans="1:4" s="38" customFormat="1" ht="11.25" customHeight="1">
      <c r="A29" s="37"/>
      <c r="B29" s="12"/>
      <c r="C29" s="12"/>
      <c r="D29" s="12"/>
    </row>
    <row r="30" spans="1:4" ht="21.75" customHeight="1">
      <c r="A30" s="88" t="s">
        <v>68</v>
      </c>
      <c r="B30" s="89" t="s">
        <v>201</v>
      </c>
      <c r="C30" s="89" t="s">
        <v>200</v>
      </c>
      <c r="D30" s="89" t="s">
        <v>199</v>
      </c>
    </row>
    <row r="31" spans="1:4" ht="11.25" customHeight="1">
      <c r="A31" s="90" t="s">
        <v>101</v>
      </c>
      <c r="B31" s="91">
        <f>B15-B21+C31</f>
        <v>0</v>
      </c>
      <c r="C31" s="91">
        <f>C15-C21+D31</f>
        <v>17471.29</v>
      </c>
      <c r="D31" s="91">
        <f>D15-D21</f>
        <v>0</v>
      </c>
    </row>
    <row r="32" spans="1:4" ht="11.25" customHeight="1">
      <c r="A32" s="153" t="str">
        <f>'AMF - Dem IV'!A27:G27</f>
        <v>FONTE: REGISTROS CONTÁBEIS DO MUNICÍPIO</v>
      </c>
      <c r="B32" s="153"/>
      <c r="C32" s="153"/>
      <c r="D32" s="153"/>
    </row>
    <row r="33" ht="11.25" customHeight="1">
      <c r="A33" s="32"/>
    </row>
    <row r="36" ht="11.25" customHeight="1">
      <c r="B36" s="6" t="str">
        <f>'AMF - Dem IV'!B33</f>
        <v>QUARTO CENTENÁRIO - PR, 09 DE JULHO DE 2009</v>
      </c>
    </row>
    <row r="41" ht="11.25" customHeight="1">
      <c r="B41" s="6" t="str">
        <f>'AMF - Dem IV'!B37</f>
        <v>OSVALDO ISHIKAWA</v>
      </c>
    </row>
    <row r="42" ht="11.25" customHeight="1">
      <c r="B42" s="6" t="str">
        <f>'AMF - Dem IV'!B38</f>
        <v>PREFEITO MUNICIPAL</v>
      </c>
    </row>
  </sheetData>
  <mergeCells count="17">
    <mergeCell ref="A11:D11"/>
    <mergeCell ref="A18:D18"/>
    <mergeCell ref="A32:D32"/>
    <mergeCell ref="A19:A20"/>
    <mergeCell ref="B19:B20"/>
    <mergeCell ref="C19:C20"/>
    <mergeCell ref="D19:D20"/>
    <mergeCell ref="A5:D5"/>
    <mergeCell ref="A6:D6"/>
    <mergeCell ref="A7:D7"/>
    <mergeCell ref="B13:B14"/>
    <mergeCell ref="D13:D14"/>
    <mergeCell ref="C13:C14"/>
    <mergeCell ref="A13:A14"/>
    <mergeCell ref="A8:D8"/>
    <mergeCell ref="A9:D9"/>
    <mergeCell ref="A10:D10"/>
  </mergeCells>
  <printOptions/>
  <pageMargins left="0.75" right="0.75" top="1" bottom="1" header="0.492125985" footer="0.492125985"/>
  <pageSetup horizontalDpi="600" verticalDpi="600" orientation="landscape" r:id="rId1"/>
  <headerFooter alignWithMargins="0">
    <oddHeader xml:space="preserve">&amp;C&amp;20PREFEITURA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4"/>
  <dimension ref="A4:H109"/>
  <sheetViews>
    <sheetView showGridLines="0" workbookViewId="0" topLeftCell="A80">
      <selection activeCell="A86" sqref="A86:G86"/>
    </sheetView>
  </sheetViews>
  <sheetFormatPr defaultColWidth="9.140625" defaultRowHeight="11.25" customHeight="1"/>
  <cols>
    <col min="1" max="3" width="12.8515625" style="43" customWidth="1"/>
    <col min="4" max="4" width="24.00390625" style="43" customWidth="1"/>
    <col min="5" max="6" width="15.7109375" style="43" customWidth="1"/>
    <col min="7" max="7" width="20.421875" style="43" customWidth="1"/>
    <col min="8" max="8" width="12.8515625" style="43" customWidth="1"/>
    <col min="9" max="16384" width="9.140625" style="43" customWidth="1"/>
  </cols>
  <sheetData>
    <row r="4" spans="1:7" ht="11.25" customHeight="1">
      <c r="A4" s="3" t="s">
        <v>150</v>
      </c>
      <c r="B4" s="3"/>
      <c r="C4" s="3"/>
      <c r="D4" s="3"/>
      <c r="E4" s="3"/>
      <c r="F4" s="3"/>
      <c r="G4" s="3"/>
    </row>
    <row r="5" spans="1:7" ht="11.25" customHeight="1">
      <c r="A5" s="194"/>
      <c r="B5" s="195"/>
      <c r="C5" s="195"/>
      <c r="D5" s="195"/>
      <c r="E5" s="195"/>
      <c r="F5" s="195"/>
      <c r="G5" s="195"/>
    </row>
    <row r="6" spans="1:7" ht="11.25" customHeight="1">
      <c r="A6" s="179" t="str">
        <f>'AMF - Dem V'!A6:D6</f>
        <v>MUNICÍPIO DE QUARTO CENTENÁRIO - ESTADO DO PARANÁ</v>
      </c>
      <c r="B6" s="179"/>
      <c r="C6" s="179"/>
      <c r="D6" s="179"/>
      <c r="E6" s="179"/>
      <c r="F6" s="179"/>
      <c r="G6" s="179"/>
    </row>
    <row r="7" spans="1:7" ht="11.25" customHeight="1">
      <c r="A7" s="179" t="s">
        <v>3</v>
      </c>
      <c r="B7" s="179"/>
      <c r="C7" s="179"/>
      <c r="D7" s="179"/>
      <c r="E7" s="179"/>
      <c r="F7" s="179"/>
      <c r="G7" s="179"/>
    </row>
    <row r="8" spans="1:7" ht="11.25" customHeight="1">
      <c r="A8" s="179" t="s">
        <v>4</v>
      </c>
      <c r="B8" s="179"/>
      <c r="C8" s="179"/>
      <c r="D8" s="179"/>
      <c r="E8" s="179"/>
      <c r="F8" s="179"/>
      <c r="G8" s="179"/>
    </row>
    <row r="9" spans="1:7" ht="11.25" customHeight="1">
      <c r="A9" s="181" t="s">
        <v>102</v>
      </c>
      <c r="B9" s="181"/>
      <c r="C9" s="181"/>
      <c r="D9" s="181"/>
      <c r="E9" s="181"/>
      <c r="F9" s="181"/>
      <c r="G9" s="181"/>
    </row>
    <row r="10" spans="1:7" ht="11.25" customHeight="1">
      <c r="A10" s="179">
        <v>2010</v>
      </c>
      <c r="B10" s="179"/>
      <c r="C10" s="179"/>
      <c r="D10" s="179"/>
      <c r="E10" s="179"/>
      <c r="F10" s="179"/>
      <c r="G10" s="179"/>
    </row>
    <row r="11" spans="1:7" ht="11.25" customHeight="1">
      <c r="A11" s="180"/>
      <c r="B11" s="180"/>
      <c r="C11" s="180"/>
      <c r="D11" s="180"/>
      <c r="E11" s="180"/>
      <c r="F11" s="180"/>
      <c r="G11" s="191"/>
    </row>
    <row r="12" spans="1:7" ht="11.25" customHeight="1">
      <c r="A12" s="192" t="s">
        <v>143</v>
      </c>
      <c r="B12" s="192"/>
      <c r="C12" s="192"/>
      <c r="D12" s="193"/>
      <c r="E12" s="13"/>
      <c r="F12" s="13"/>
      <c r="G12" s="14">
        <v>1</v>
      </c>
    </row>
    <row r="13" spans="1:7" ht="11.25" customHeight="1">
      <c r="A13" s="196" t="s">
        <v>103</v>
      </c>
      <c r="B13" s="197"/>
      <c r="C13" s="197"/>
      <c r="D13" s="197"/>
      <c r="E13" s="135">
        <v>2006</v>
      </c>
      <c r="F13" s="135">
        <v>2007</v>
      </c>
      <c r="G13" s="135">
        <v>2008</v>
      </c>
    </row>
    <row r="14" spans="1:7" s="44" customFormat="1" ht="11.25" customHeight="1">
      <c r="A14" s="197"/>
      <c r="B14" s="197"/>
      <c r="C14" s="197"/>
      <c r="D14" s="197"/>
      <c r="E14" s="176"/>
      <c r="F14" s="176"/>
      <c r="G14" s="176"/>
    </row>
    <row r="15" spans="1:7" s="44" customFormat="1" ht="11.25" customHeight="1">
      <c r="A15" s="97" t="s">
        <v>104</v>
      </c>
      <c r="B15" s="103"/>
      <c r="C15" s="103"/>
      <c r="D15" s="103"/>
      <c r="E15" s="103"/>
      <c r="F15" s="103"/>
      <c r="G15" s="103"/>
    </row>
    <row r="16" spans="1:7" ht="11.25" customHeight="1">
      <c r="A16" s="140" t="s">
        <v>77</v>
      </c>
      <c r="B16" s="140"/>
      <c r="C16" s="140"/>
      <c r="D16" s="140"/>
      <c r="E16" s="105"/>
      <c r="F16" s="105"/>
      <c r="G16" s="105"/>
    </row>
    <row r="17" spans="1:7" ht="11.25" customHeight="1">
      <c r="A17" s="140" t="s">
        <v>105</v>
      </c>
      <c r="B17" s="140"/>
      <c r="C17" s="140"/>
      <c r="D17" s="140"/>
      <c r="E17" s="105"/>
      <c r="F17" s="105"/>
      <c r="G17" s="105"/>
    </row>
    <row r="18" spans="1:7" ht="11.25" customHeight="1">
      <c r="A18" s="140" t="s">
        <v>61</v>
      </c>
      <c r="B18" s="140"/>
      <c r="C18" s="140"/>
      <c r="D18" s="140"/>
      <c r="E18" s="105"/>
      <c r="F18" s="105"/>
      <c r="G18" s="105"/>
    </row>
    <row r="19" spans="1:7" ht="11.25" customHeight="1">
      <c r="A19" s="140" t="s">
        <v>62</v>
      </c>
      <c r="B19" s="140"/>
      <c r="C19" s="140"/>
      <c r="D19" s="140"/>
      <c r="E19" s="105"/>
      <c r="F19" s="105"/>
      <c r="G19" s="105"/>
    </row>
    <row r="20" spans="1:7" ht="11.25" customHeight="1">
      <c r="A20" s="97" t="s">
        <v>106</v>
      </c>
      <c r="B20" s="104"/>
      <c r="C20" s="104"/>
      <c r="D20" s="104"/>
      <c r="E20" s="105"/>
      <c r="F20" s="105"/>
      <c r="G20" s="105"/>
    </row>
    <row r="21" spans="1:7" ht="11.25" customHeight="1">
      <c r="A21" s="140" t="s">
        <v>79</v>
      </c>
      <c r="B21" s="140"/>
      <c r="C21" s="140"/>
      <c r="D21" s="140"/>
      <c r="E21" s="105"/>
      <c r="F21" s="105"/>
      <c r="G21" s="105"/>
    </row>
    <row r="22" spans="1:7" ht="11.25" customHeight="1">
      <c r="A22" s="140" t="s">
        <v>47</v>
      </c>
      <c r="B22" s="140"/>
      <c r="C22" s="140"/>
      <c r="D22" s="140"/>
      <c r="E22" s="105"/>
      <c r="F22" s="105"/>
      <c r="G22" s="105"/>
    </row>
    <row r="23" spans="1:7" ht="11.25" customHeight="1">
      <c r="A23" s="140" t="s">
        <v>80</v>
      </c>
      <c r="B23" s="140"/>
      <c r="C23" s="140"/>
      <c r="D23" s="140"/>
      <c r="E23" s="105"/>
      <c r="F23" s="105"/>
      <c r="G23" s="105"/>
    </row>
    <row r="24" spans="1:7" ht="11.25" customHeight="1">
      <c r="A24" s="198" t="s">
        <v>49</v>
      </c>
      <c r="B24" s="199"/>
      <c r="C24" s="199"/>
      <c r="D24" s="199"/>
      <c r="E24" s="105"/>
      <c r="F24" s="105"/>
      <c r="G24" s="105"/>
    </row>
    <row r="25" spans="1:7" ht="11.25" customHeight="1">
      <c r="A25" s="140" t="s">
        <v>48</v>
      </c>
      <c r="B25" s="140"/>
      <c r="C25" s="140"/>
      <c r="D25" s="140"/>
      <c r="E25" s="105"/>
      <c r="F25" s="105"/>
      <c r="G25" s="105"/>
    </row>
    <row r="26" spans="1:7" ht="11.25" customHeight="1">
      <c r="A26" s="140" t="s">
        <v>81</v>
      </c>
      <c r="B26" s="140"/>
      <c r="C26" s="140"/>
      <c r="D26" s="140"/>
      <c r="E26" s="105"/>
      <c r="F26" s="105"/>
      <c r="G26" s="105"/>
    </row>
    <row r="27" spans="1:7" ht="11.25" customHeight="1">
      <c r="A27" s="140" t="s">
        <v>107</v>
      </c>
      <c r="B27" s="140"/>
      <c r="C27" s="140"/>
      <c r="D27" s="140"/>
      <c r="E27" s="105"/>
      <c r="F27" s="105"/>
      <c r="G27" s="105"/>
    </row>
    <row r="28" spans="1:7" ht="11.25" customHeight="1">
      <c r="A28" s="97" t="s">
        <v>50</v>
      </c>
      <c r="B28" s="104"/>
      <c r="C28" s="104"/>
      <c r="D28" s="104"/>
      <c r="E28" s="105"/>
      <c r="F28" s="105"/>
      <c r="G28" s="105"/>
    </row>
    <row r="29" spans="1:7" ht="11.25" customHeight="1">
      <c r="A29" s="140" t="s">
        <v>82</v>
      </c>
      <c r="B29" s="140"/>
      <c r="C29" s="140"/>
      <c r="D29" s="140"/>
      <c r="E29" s="105"/>
      <c r="F29" s="105"/>
      <c r="G29" s="105"/>
    </row>
    <row r="30" spans="1:7" ht="11.25" customHeight="1">
      <c r="A30" s="97" t="s">
        <v>108</v>
      </c>
      <c r="B30" s="104"/>
      <c r="C30" s="104"/>
      <c r="D30" s="104"/>
      <c r="E30" s="105"/>
      <c r="F30" s="105"/>
      <c r="G30" s="105"/>
    </row>
    <row r="31" spans="1:7" ht="11.25" customHeight="1">
      <c r="A31" s="97" t="s">
        <v>109</v>
      </c>
      <c r="B31" s="104"/>
      <c r="C31" s="104"/>
      <c r="D31" s="104"/>
      <c r="E31" s="105"/>
      <c r="F31" s="105"/>
      <c r="G31" s="105"/>
    </row>
    <row r="32" spans="1:7" ht="11.25" customHeight="1">
      <c r="A32" s="140" t="s">
        <v>77</v>
      </c>
      <c r="B32" s="140"/>
      <c r="C32" s="140"/>
      <c r="D32" s="140"/>
      <c r="E32" s="105"/>
      <c r="F32" s="105"/>
      <c r="G32" s="105"/>
    </row>
    <row r="33" spans="1:7" ht="11.25" customHeight="1">
      <c r="A33" s="140" t="s">
        <v>78</v>
      </c>
      <c r="B33" s="140"/>
      <c r="C33" s="140"/>
      <c r="D33" s="140"/>
      <c r="E33" s="105"/>
      <c r="F33" s="105"/>
      <c r="G33" s="105"/>
    </row>
    <row r="34" spans="1:7" ht="11.25" customHeight="1">
      <c r="A34" s="104" t="s">
        <v>110</v>
      </c>
      <c r="B34" s="104"/>
      <c r="C34" s="104"/>
      <c r="D34" s="104"/>
      <c r="E34" s="105"/>
      <c r="F34" s="105"/>
      <c r="G34" s="105"/>
    </row>
    <row r="35" spans="1:7" ht="11.25" customHeight="1">
      <c r="A35" s="140" t="s">
        <v>111</v>
      </c>
      <c r="B35" s="140"/>
      <c r="C35" s="140"/>
      <c r="D35" s="140"/>
      <c r="E35" s="105"/>
      <c r="F35" s="105"/>
      <c r="G35" s="105"/>
    </row>
    <row r="36" spans="1:7" ht="11.25" customHeight="1">
      <c r="A36" s="140" t="s">
        <v>112</v>
      </c>
      <c r="B36" s="140"/>
      <c r="C36" s="140"/>
      <c r="D36" s="140"/>
      <c r="E36" s="105"/>
      <c r="F36" s="105"/>
      <c r="G36" s="105"/>
    </row>
    <row r="37" spans="1:7" ht="11.25" customHeight="1">
      <c r="A37" s="140" t="s">
        <v>113</v>
      </c>
      <c r="B37" s="140"/>
      <c r="C37" s="140"/>
      <c r="D37" s="140"/>
      <c r="E37" s="105"/>
      <c r="F37" s="105"/>
      <c r="G37" s="105"/>
    </row>
    <row r="38" spans="1:7" ht="11.25" customHeight="1">
      <c r="A38" s="140" t="s">
        <v>114</v>
      </c>
      <c r="B38" s="140"/>
      <c r="C38" s="140"/>
      <c r="D38" s="140"/>
      <c r="E38" s="105"/>
      <c r="F38" s="105"/>
      <c r="G38" s="105"/>
    </row>
    <row r="39" spans="1:7" ht="11.25" customHeight="1">
      <c r="A39" s="140" t="s">
        <v>79</v>
      </c>
      <c r="B39" s="140"/>
      <c r="C39" s="140"/>
      <c r="D39" s="140"/>
      <c r="E39" s="105"/>
      <c r="F39" s="105"/>
      <c r="G39" s="105"/>
    </row>
    <row r="40" spans="1:7" ht="11.25" customHeight="1">
      <c r="A40" s="97" t="s">
        <v>47</v>
      </c>
      <c r="B40" s="104"/>
      <c r="C40" s="104"/>
      <c r="D40" s="104"/>
      <c r="E40" s="105"/>
      <c r="F40" s="105"/>
      <c r="G40" s="105"/>
    </row>
    <row r="41" spans="1:7" ht="11.25" customHeight="1">
      <c r="A41" s="140" t="s">
        <v>80</v>
      </c>
      <c r="B41" s="140"/>
      <c r="C41" s="140"/>
      <c r="D41" s="140"/>
      <c r="E41" s="105"/>
      <c r="F41" s="105"/>
      <c r="G41" s="105"/>
    </row>
    <row r="42" spans="1:7" ht="11.25" customHeight="1">
      <c r="A42" s="140" t="s">
        <v>81</v>
      </c>
      <c r="B42" s="140"/>
      <c r="C42" s="140"/>
      <c r="D42" s="140"/>
      <c r="E42" s="105"/>
      <c r="F42" s="105"/>
      <c r="G42" s="105"/>
    </row>
    <row r="43" spans="1:7" ht="11.25" customHeight="1">
      <c r="A43" s="140" t="s">
        <v>108</v>
      </c>
      <c r="B43" s="140"/>
      <c r="C43" s="140"/>
      <c r="D43" s="140"/>
      <c r="E43" s="105"/>
      <c r="F43" s="105"/>
      <c r="G43" s="105"/>
    </row>
    <row r="44" spans="1:7" ht="11.25" customHeight="1">
      <c r="A44" s="140" t="s">
        <v>115</v>
      </c>
      <c r="B44" s="140"/>
      <c r="C44" s="140"/>
      <c r="D44" s="140"/>
      <c r="E44" s="105"/>
      <c r="F44" s="105"/>
      <c r="G44" s="105"/>
    </row>
    <row r="45" spans="1:7" s="45" customFormat="1" ht="11.25" customHeight="1">
      <c r="A45" s="39"/>
      <c r="B45" s="39"/>
      <c r="C45" s="39"/>
      <c r="D45" s="39"/>
      <c r="E45" s="40"/>
      <c r="F45" s="40"/>
      <c r="G45" s="40"/>
    </row>
    <row r="46" spans="1:7" ht="11.25" customHeight="1">
      <c r="A46" s="196" t="s">
        <v>116</v>
      </c>
      <c r="B46" s="197"/>
      <c r="C46" s="197"/>
      <c r="D46" s="197"/>
      <c r="E46" s="135">
        <v>2006</v>
      </c>
      <c r="F46" s="135">
        <v>2007</v>
      </c>
      <c r="G46" s="135">
        <v>2008</v>
      </c>
    </row>
    <row r="47" spans="1:7" s="44" customFormat="1" ht="11.25" customHeight="1">
      <c r="A47" s="197"/>
      <c r="B47" s="197"/>
      <c r="C47" s="197"/>
      <c r="D47" s="197"/>
      <c r="E47" s="176"/>
      <c r="F47" s="176"/>
      <c r="G47" s="176"/>
    </row>
    <row r="48" spans="1:7" s="44" customFormat="1" ht="11.25" customHeight="1">
      <c r="A48" s="97" t="s">
        <v>117</v>
      </c>
      <c r="B48" s="103"/>
      <c r="C48" s="103"/>
      <c r="D48" s="103"/>
      <c r="E48" s="103"/>
      <c r="F48" s="103"/>
      <c r="G48" s="103"/>
    </row>
    <row r="49" spans="1:7" ht="11.25" customHeight="1">
      <c r="A49" s="140" t="s">
        <v>57</v>
      </c>
      <c r="B49" s="140"/>
      <c r="C49" s="140"/>
      <c r="D49" s="140"/>
      <c r="E49" s="105"/>
      <c r="F49" s="105"/>
      <c r="G49" s="105"/>
    </row>
    <row r="50" spans="1:7" ht="11.25" customHeight="1">
      <c r="A50" s="140" t="s">
        <v>51</v>
      </c>
      <c r="B50" s="140"/>
      <c r="C50" s="140"/>
      <c r="D50" s="140"/>
      <c r="E50" s="105"/>
      <c r="F50" s="105"/>
      <c r="G50" s="105"/>
    </row>
    <row r="51" spans="1:7" ht="11.25" customHeight="1">
      <c r="A51" s="140" t="s">
        <v>52</v>
      </c>
      <c r="B51" s="140"/>
      <c r="C51" s="140"/>
      <c r="D51" s="140"/>
      <c r="E51" s="105"/>
      <c r="F51" s="105"/>
      <c r="G51" s="105"/>
    </row>
    <row r="52" spans="1:7" ht="11.25" customHeight="1">
      <c r="A52" s="140" t="s">
        <v>119</v>
      </c>
      <c r="B52" s="140"/>
      <c r="C52" s="140"/>
      <c r="D52" s="140"/>
      <c r="E52" s="105"/>
      <c r="F52" s="105"/>
      <c r="G52" s="105"/>
    </row>
    <row r="53" spans="1:7" ht="11.25" customHeight="1">
      <c r="A53" s="140" t="s">
        <v>40</v>
      </c>
      <c r="B53" s="140"/>
      <c r="C53" s="140"/>
      <c r="D53" s="140"/>
      <c r="E53" s="105"/>
      <c r="F53" s="105"/>
      <c r="G53" s="105"/>
    </row>
    <row r="54" spans="1:7" ht="11.25" customHeight="1">
      <c r="A54" s="140" t="s">
        <v>53</v>
      </c>
      <c r="B54" s="140"/>
      <c r="C54" s="140"/>
      <c r="D54" s="140"/>
      <c r="E54" s="105"/>
      <c r="F54" s="105"/>
      <c r="G54" s="105"/>
    </row>
    <row r="55" spans="1:7" ht="11.25" customHeight="1">
      <c r="A55" s="140" t="s">
        <v>54</v>
      </c>
      <c r="B55" s="140"/>
      <c r="C55" s="140"/>
      <c r="D55" s="140"/>
      <c r="E55" s="105"/>
      <c r="F55" s="105"/>
      <c r="G55" s="105"/>
    </row>
    <row r="56" spans="1:7" ht="11.25" customHeight="1">
      <c r="A56" s="140" t="s">
        <v>55</v>
      </c>
      <c r="B56" s="140"/>
      <c r="C56" s="140"/>
      <c r="D56" s="140"/>
      <c r="E56" s="105"/>
      <c r="F56" s="105"/>
      <c r="G56" s="105"/>
    </row>
    <row r="57" spans="1:7" ht="11.25" customHeight="1">
      <c r="A57" s="140" t="s">
        <v>56</v>
      </c>
      <c r="B57" s="140"/>
      <c r="C57" s="140"/>
      <c r="D57" s="140"/>
      <c r="E57" s="105"/>
      <c r="F57" s="105"/>
      <c r="G57" s="105"/>
    </row>
    <row r="58" spans="1:7" s="44" customFormat="1" ht="11.25" customHeight="1">
      <c r="A58" s="97" t="s">
        <v>118</v>
      </c>
      <c r="B58" s="103"/>
      <c r="C58" s="103"/>
      <c r="D58" s="103"/>
      <c r="E58" s="103"/>
      <c r="F58" s="103"/>
      <c r="G58" s="103"/>
    </row>
    <row r="59" spans="1:7" ht="11.25" customHeight="1">
      <c r="A59" s="140" t="s">
        <v>57</v>
      </c>
      <c r="B59" s="140"/>
      <c r="C59" s="140"/>
      <c r="D59" s="140"/>
      <c r="E59" s="105"/>
      <c r="F59" s="105"/>
      <c r="G59" s="105"/>
    </row>
    <row r="60" spans="1:7" ht="11.25" customHeight="1">
      <c r="A60" s="140" t="s">
        <v>51</v>
      </c>
      <c r="B60" s="140"/>
      <c r="C60" s="140"/>
      <c r="D60" s="140"/>
      <c r="E60" s="105"/>
      <c r="F60" s="105"/>
      <c r="G60" s="105"/>
    </row>
    <row r="61" spans="1:7" ht="11.25" customHeight="1">
      <c r="A61" s="140" t="s">
        <v>52</v>
      </c>
      <c r="B61" s="140"/>
      <c r="C61" s="140"/>
      <c r="D61" s="140"/>
      <c r="E61" s="105"/>
      <c r="F61" s="105"/>
      <c r="G61" s="105"/>
    </row>
    <row r="62" spans="1:7" ht="11.25" customHeight="1">
      <c r="A62" s="140" t="s">
        <v>120</v>
      </c>
      <c r="B62" s="140"/>
      <c r="C62" s="140"/>
      <c r="D62" s="140"/>
      <c r="E62" s="105"/>
      <c r="F62" s="105"/>
      <c r="G62" s="105"/>
    </row>
    <row r="63" spans="1:7" s="45" customFormat="1" ht="11.25" customHeight="1">
      <c r="A63" s="33"/>
      <c r="B63" s="33"/>
      <c r="C63" s="33"/>
      <c r="D63" s="33"/>
      <c r="E63" s="15"/>
      <c r="F63" s="15"/>
      <c r="G63" s="15"/>
    </row>
    <row r="64" spans="1:7" s="46" customFormat="1" ht="20.25" customHeight="1">
      <c r="A64" s="186" t="s">
        <v>121</v>
      </c>
      <c r="B64" s="186"/>
      <c r="C64" s="186"/>
      <c r="D64" s="187"/>
      <c r="E64" s="41"/>
      <c r="F64" s="41"/>
      <c r="G64" s="42"/>
    </row>
    <row r="65" spans="1:7" s="45" customFormat="1" ht="11.25" customHeight="1">
      <c r="A65" s="33"/>
      <c r="B65" s="33"/>
      <c r="C65" s="33"/>
      <c r="D65" s="33"/>
      <c r="E65" s="15"/>
      <c r="F65" s="15"/>
      <c r="G65" s="15"/>
    </row>
    <row r="66" spans="1:7" ht="11.25" customHeight="1">
      <c r="A66" s="189" t="s">
        <v>130</v>
      </c>
      <c r="B66" s="190"/>
      <c r="C66" s="190"/>
      <c r="D66" s="190"/>
      <c r="E66" s="135">
        <v>2006</v>
      </c>
      <c r="F66" s="135">
        <v>2007</v>
      </c>
      <c r="G66" s="135">
        <v>2008</v>
      </c>
    </row>
    <row r="67" spans="1:7" ht="11.25" customHeight="1">
      <c r="A67" s="190"/>
      <c r="B67" s="190"/>
      <c r="C67" s="190"/>
      <c r="D67" s="190"/>
      <c r="E67" s="176"/>
      <c r="F67" s="176"/>
      <c r="G67" s="176"/>
    </row>
    <row r="68" spans="1:7" s="45" customFormat="1" ht="11.25" customHeight="1">
      <c r="A68" s="97" t="s">
        <v>122</v>
      </c>
      <c r="B68" s="104"/>
      <c r="C68" s="104"/>
      <c r="D68" s="104"/>
      <c r="E68" s="105"/>
      <c r="F68" s="105"/>
      <c r="G68" s="105"/>
    </row>
    <row r="69" spans="1:7" s="45" customFormat="1" ht="11.25" customHeight="1">
      <c r="A69" s="97" t="s">
        <v>123</v>
      </c>
      <c r="B69" s="104"/>
      <c r="C69" s="104"/>
      <c r="D69" s="104"/>
      <c r="E69" s="105"/>
      <c r="F69" s="105"/>
      <c r="G69" s="105"/>
    </row>
    <row r="70" spans="1:7" s="45" customFormat="1" ht="11.25" customHeight="1">
      <c r="A70" s="97" t="s">
        <v>124</v>
      </c>
      <c r="B70" s="104"/>
      <c r="C70" s="104"/>
      <c r="D70" s="104"/>
      <c r="E70" s="105"/>
      <c r="F70" s="105"/>
      <c r="G70" s="105"/>
    </row>
    <row r="71" spans="1:7" s="45" customFormat="1" ht="11.25" customHeight="1">
      <c r="A71" s="97" t="s">
        <v>125</v>
      </c>
      <c r="B71" s="104"/>
      <c r="C71" s="104"/>
      <c r="D71" s="104"/>
      <c r="E71" s="105"/>
      <c r="F71" s="105"/>
      <c r="G71" s="105"/>
    </row>
    <row r="72" spans="1:7" s="45" customFormat="1" ht="11.25" customHeight="1">
      <c r="A72" s="97" t="s">
        <v>126</v>
      </c>
      <c r="B72" s="104"/>
      <c r="C72" s="104"/>
      <c r="D72" s="104"/>
      <c r="E72" s="105"/>
      <c r="F72" s="105"/>
      <c r="G72" s="105"/>
    </row>
    <row r="73" spans="1:7" s="45" customFormat="1" ht="11.25" customHeight="1">
      <c r="A73" s="97" t="s">
        <v>127</v>
      </c>
      <c r="B73" s="104"/>
      <c r="C73" s="104"/>
      <c r="D73" s="104"/>
      <c r="E73" s="105"/>
      <c r="F73" s="105"/>
      <c r="G73" s="105"/>
    </row>
    <row r="74" spans="1:7" s="45" customFormat="1" ht="11.25" customHeight="1">
      <c r="A74" s="97" t="s">
        <v>128</v>
      </c>
      <c r="B74" s="104"/>
      <c r="C74" s="104"/>
      <c r="D74" s="104"/>
      <c r="E74" s="105"/>
      <c r="F74" s="105"/>
      <c r="G74" s="105"/>
    </row>
    <row r="75" spans="1:7" s="45" customFormat="1" ht="11.25" customHeight="1">
      <c r="A75" s="97" t="s">
        <v>129</v>
      </c>
      <c r="B75" s="104"/>
      <c r="C75" s="104"/>
      <c r="D75" s="104"/>
      <c r="E75" s="105"/>
      <c r="F75" s="105"/>
      <c r="G75" s="105"/>
    </row>
    <row r="76" spans="1:7" s="45" customFormat="1" ht="11.25" customHeight="1">
      <c r="A76" s="97" t="s">
        <v>126</v>
      </c>
      <c r="B76" s="104"/>
      <c r="C76" s="104"/>
      <c r="D76" s="104"/>
      <c r="E76" s="105"/>
      <c r="F76" s="105"/>
      <c r="G76" s="105"/>
    </row>
    <row r="77" spans="1:7" s="45" customFormat="1" ht="11.25" customHeight="1">
      <c r="A77" s="104"/>
      <c r="B77" s="104"/>
      <c r="C77" s="104"/>
      <c r="D77" s="104"/>
      <c r="E77" s="105"/>
      <c r="F77" s="105"/>
      <c r="G77" s="105"/>
    </row>
    <row r="78" spans="1:7" ht="11.25" customHeight="1">
      <c r="A78" s="97" t="s">
        <v>131</v>
      </c>
      <c r="B78" s="104"/>
      <c r="C78" s="104"/>
      <c r="D78" s="104"/>
      <c r="E78" s="105"/>
      <c r="F78" s="105"/>
      <c r="G78" s="105"/>
    </row>
    <row r="79" spans="1:7" ht="11.25" customHeight="1">
      <c r="A79" s="140" t="s">
        <v>132</v>
      </c>
      <c r="B79" s="140"/>
      <c r="C79" s="140"/>
      <c r="D79" s="140"/>
      <c r="E79" s="105"/>
      <c r="F79" s="105"/>
      <c r="G79" s="105"/>
    </row>
    <row r="80" spans="1:7" ht="11.25" customHeight="1">
      <c r="A80" s="188" t="str">
        <f>A100</f>
        <v>FONTE: REGISTROS CONTÁBEIS DO MUNICÍPIO</v>
      </c>
      <c r="B80" s="188"/>
      <c r="C80" s="188"/>
      <c r="D80" s="188"/>
      <c r="E80" s="188"/>
      <c r="F80" s="188"/>
      <c r="G80" s="188"/>
    </row>
    <row r="81" spans="1:7" ht="11.25" customHeight="1">
      <c r="A81" s="184"/>
      <c r="B81" s="184"/>
      <c r="C81" s="184"/>
      <c r="D81" s="184"/>
      <c r="E81" s="184"/>
      <c r="F81" s="184"/>
      <c r="G81" s="184"/>
    </row>
    <row r="82" spans="1:8" s="46" customFormat="1" ht="11.25" customHeight="1">
      <c r="A82" s="185"/>
      <c r="B82" s="185"/>
      <c r="C82" s="185"/>
      <c r="D82" s="185"/>
      <c r="E82" s="185"/>
      <c r="F82" s="185"/>
      <c r="G82" s="185"/>
      <c r="H82" s="185"/>
    </row>
    <row r="83" spans="1:8" s="44" customFormat="1" ht="11.25" customHeight="1">
      <c r="A83" s="16" t="s">
        <v>151</v>
      </c>
      <c r="B83" s="43"/>
      <c r="C83" s="43"/>
      <c r="D83" s="43"/>
      <c r="E83" s="43"/>
      <c r="F83" s="2"/>
      <c r="G83" s="7"/>
      <c r="H83" s="48"/>
    </row>
    <row r="84" spans="1:8" s="44" customFormat="1" ht="11.25" customHeight="1">
      <c r="A84" s="16"/>
      <c r="B84" s="43"/>
      <c r="C84" s="43"/>
      <c r="D84" s="43"/>
      <c r="E84" s="43"/>
      <c r="F84" s="2"/>
      <c r="G84" s="7"/>
      <c r="H84" s="48"/>
    </row>
    <row r="85" spans="1:7" s="44" customFormat="1" ht="11.25" customHeight="1">
      <c r="A85" s="179" t="str">
        <f>A6</f>
        <v>MUNICÍPIO DE QUARTO CENTENÁRIO - ESTADO DO PARANÁ</v>
      </c>
      <c r="B85" s="180"/>
      <c r="C85" s="180"/>
      <c r="D85" s="180"/>
      <c r="E85" s="180"/>
      <c r="F85" s="180"/>
      <c r="G85" s="180"/>
    </row>
    <row r="86" spans="1:8" ht="11.25" customHeight="1">
      <c r="A86" s="179" t="s">
        <v>3</v>
      </c>
      <c r="B86" s="180"/>
      <c r="C86" s="180"/>
      <c r="D86" s="180"/>
      <c r="E86" s="180"/>
      <c r="F86" s="180"/>
      <c r="G86" s="180"/>
      <c r="H86" s="47"/>
    </row>
    <row r="87" spans="1:8" ht="11.25" customHeight="1">
      <c r="A87" s="179" t="s">
        <v>4</v>
      </c>
      <c r="B87" s="180"/>
      <c r="C87" s="180"/>
      <c r="D87" s="180"/>
      <c r="E87" s="180"/>
      <c r="F87" s="180"/>
      <c r="G87" s="180"/>
      <c r="H87" s="47"/>
    </row>
    <row r="88" spans="1:8" ht="11.25" customHeight="1">
      <c r="A88" s="181" t="s">
        <v>133</v>
      </c>
      <c r="B88" s="182"/>
      <c r="C88" s="182"/>
      <c r="D88" s="182"/>
      <c r="E88" s="182"/>
      <c r="F88" s="182"/>
      <c r="G88" s="182"/>
      <c r="H88" s="47"/>
    </row>
    <row r="89" spans="1:8" ht="11.25" customHeight="1">
      <c r="A89" s="179">
        <v>2010</v>
      </c>
      <c r="B89" s="180"/>
      <c r="C89" s="180"/>
      <c r="D89" s="180"/>
      <c r="E89" s="180"/>
      <c r="F89" s="180"/>
      <c r="G89" s="180"/>
      <c r="H89" s="47"/>
    </row>
    <row r="90" spans="1:8" ht="11.25" customHeight="1">
      <c r="A90" s="49"/>
      <c r="B90" s="49"/>
      <c r="C90" s="49"/>
      <c r="D90" s="49"/>
      <c r="E90" s="49"/>
      <c r="F90" s="49"/>
      <c r="G90" s="49"/>
      <c r="H90" s="49"/>
    </row>
    <row r="91" spans="1:7" ht="11.25" customHeight="1">
      <c r="A91" s="31" t="s">
        <v>144</v>
      </c>
      <c r="B91" s="26"/>
      <c r="C91" s="26"/>
      <c r="D91" s="26"/>
      <c r="E91" s="17"/>
      <c r="F91" s="17"/>
      <c r="G91" s="8">
        <v>1</v>
      </c>
    </row>
    <row r="92" spans="1:7" ht="11.25" customHeight="1">
      <c r="A92" s="89" t="s">
        <v>69</v>
      </c>
      <c r="B92" s="177" t="s">
        <v>103</v>
      </c>
      <c r="C92" s="178"/>
      <c r="D92" s="86" t="s">
        <v>116</v>
      </c>
      <c r="E92" s="177" t="s">
        <v>136</v>
      </c>
      <c r="F92" s="178"/>
      <c r="G92" s="97" t="s">
        <v>43</v>
      </c>
    </row>
    <row r="93" spans="1:7" ht="11.25" customHeight="1">
      <c r="A93" s="89"/>
      <c r="B93" s="135" t="s">
        <v>135</v>
      </c>
      <c r="C93" s="183"/>
      <c r="D93" s="86" t="s">
        <v>135</v>
      </c>
      <c r="E93" s="135" t="s">
        <v>137</v>
      </c>
      <c r="F93" s="183"/>
      <c r="G93" s="98" t="s">
        <v>44</v>
      </c>
    </row>
    <row r="94" spans="1:7" ht="11.25" customHeight="1">
      <c r="A94" s="99"/>
      <c r="B94" s="177" t="s">
        <v>85</v>
      </c>
      <c r="C94" s="178"/>
      <c r="D94" s="98" t="s">
        <v>86</v>
      </c>
      <c r="E94" s="177" t="s">
        <v>73</v>
      </c>
      <c r="F94" s="178"/>
      <c r="G94" s="100" t="s">
        <v>134</v>
      </c>
    </row>
    <row r="95" spans="1:7" s="45" customFormat="1" ht="11.25" customHeight="1">
      <c r="A95" s="101"/>
      <c r="B95" s="102"/>
      <c r="C95" s="102"/>
      <c r="D95" s="101"/>
      <c r="E95" s="101"/>
      <c r="F95" s="101"/>
      <c r="G95" s="101"/>
    </row>
    <row r="96" spans="1:7" s="45" customFormat="1" ht="11.25" customHeight="1">
      <c r="A96" s="101"/>
      <c r="B96" s="102"/>
      <c r="C96" s="102"/>
      <c r="D96" s="101"/>
      <c r="E96" s="101"/>
      <c r="F96" s="101"/>
      <c r="G96" s="101"/>
    </row>
    <row r="97" spans="1:7" s="45" customFormat="1" ht="11.25" customHeight="1">
      <c r="A97" s="101"/>
      <c r="B97" s="102"/>
      <c r="C97" s="102"/>
      <c r="D97" s="101"/>
      <c r="E97" s="101"/>
      <c r="F97" s="101"/>
      <c r="G97" s="101"/>
    </row>
    <row r="98" spans="1:7" s="45" customFormat="1" ht="11.25" customHeight="1">
      <c r="A98" s="101"/>
      <c r="B98" s="102"/>
      <c r="C98" s="102"/>
      <c r="D98" s="101"/>
      <c r="E98" s="101"/>
      <c r="F98" s="101"/>
      <c r="G98" s="101"/>
    </row>
    <row r="99" spans="1:7" s="45" customFormat="1" ht="11.25" customHeight="1">
      <c r="A99" s="101"/>
      <c r="B99" s="102"/>
      <c r="C99" s="102"/>
      <c r="D99" s="101"/>
      <c r="E99" s="101"/>
      <c r="F99" s="101"/>
      <c r="G99" s="101"/>
    </row>
    <row r="100" spans="1:8" ht="11.25" customHeight="1">
      <c r="A100" s="138" t="s">
        <v>179</v>
      </c>
      <c r="B100" s="138"/>
      <c r="C100" s="138"/>
      <c r="D100" s="138"/>
      <c r="E100" s="18"/>
      <c r="F100" s="18"/>
      <c r="G100" s="18"/>
      <c r="H100" s="18"/>
    </row>
    <row r="101" ht="11.25" customHeight="1">
      <c r="A101" s="43" t="s">
        <v>205</v>
      </c>
    </row>
    <row r="104" ht="11.25" customHeight="1">
      <c r="D104" s="43" t="str">
        <f>'AMF - Dem V'!B36</f>
        <v>QUARTO CENTENÁRIO - PR, 09 DE JULHO DE 2009</v>
      </c>
    </row>
    <row r="108" ht="11.25" customHeight="1">
      <c r="D108" s="43" t="str">
        <f>'AMF - Dem V'!B41</f>
        <v>OSVALDO ISHIKAWA</v>
      </c>
    </row>
    <row r="109" ht="11.25" customHeight="1">
      <c r="D109" s="43" t="str">
        <f>'AMF - Dem V'!B42</f>
        <v>PREFEITO MUNICIPAL</v>
      </c>
    </row>
  </sheetData>
  <mergeCells count="73">
    <mergeCell ref="A23:D23"/>
    <mergeCell ref="A25:D25"/>
    <mergeCell ref="A26:D26"/>
    <mergeCell ref="A27:D27"/>
    <mergeCell ref="A24:D24"/>
    <mergeCell ref="A17:D17"/>
    <mergeCell ref="A54:D54"/>
    <mergeCell ref="A55:D55"/>
    <mergeCell ref="A56:D56"/>
    <mergeCell ref="A44:D44"/>
    <mergeCell ref="A49:D49"/>
    <mergeCell ref="A46:D47"/>
    <mergeCell ref="A51:D51"/>
    <mergeCell ref="A52:D52"/>
    <mergeCell ref="A53:D53"/>
    <mergeCell ref="A50:D50"/>
    <mergeCell ref="G13:G14"/>
    <mergeCell ref="A22:D22"/>
    <mergeCell ref="E46:E47"/>
    <mergeCell ref="F46:F47"/>
    <mergeCell ref="A13:D14"/>
    <mergeCell ref="E13:E14"/>
    <mergeCell ref="F13:F14"/>
    <mergeCell ref="G46:G47"/>
    <mergeCell ref="A16:D16"/>
    <mergeCell ref="A5:G5"/>
    <mergeCell ref="A6:G6"/>
    <mergeCell ref="A7:G7"/>
    <mergeCell ref="A8:G8"/>
    <mergeCell ref="A9:G9"/>
    <mergeCell ref="A10:G10"/>
    <mergeCell ref="A11:G11"/>
    <mergeCell ref="A12:D12"/>
    <mergeCell ref="A29:D29"/>
    <mergeCell ref="A60:D60"/>
    <mergeCell ref="A18:D18"/>
    <mergeCell ref="A19:D19"/>
    <mergeCell ref="A21:D21"/>
    <mergeCell ref="A32:D32"/>
    <mergeCell ref="A59:D59"/>
    <mergeCell ref="A35:D35"/>
    <mergeCell ref="A36:D36"/>
    <mergeCell ref="A37:D37"/>
    <mergeCell ref="A79:D79"/>
    <mergeCell ref="A80:G80"/>
    <mergeCell ref="A66:D67"/>
    <mergeCell ref="A33:D33"/>
    <mergeCell ref="A39:D39"/>
    <mergeCell ref="A38:D38"/>
    <mergeCell ref="A41:D41"/>
    <mergeCell ref="A42:D42"/>
    <mergeCell ref="A43:D43"/>
    <mergeCell ref="A57:D57"/>
    <mergeCell ref="B92:C92"/>
    <mergeCell ref="B93:C93"/>
    <mergeCell ref="E93:F93"/>
    <mergeCell ref="A61:D61"/>
    <mergeCell ref="A85:G85"/>
    <mergeCell ref="A86:G86"/>
    <mergeCell ref="A62:D62"/>
    <mergeCell ref="A81:G81"/>
    <mergeCell ref="A82:H82"/>
    <mergeCell ref="A64:D64"/>
    <mergeCell ref="E66:E67"/>
    <mergeCell ref="F66:F67"/>
    <mergeCell ref="G66:G67"/>
    <mergeCell ref="A100:D100"/>
    <mergeCell ref="B94:C94"/>
    <mergeCell ref="E92:F92"/>
    <mergeCell ref="E94:F94"/>
    <mergeCell ref="A87:G87"/>
    <mergeCell ref="A88:G88"/>
    <mergeCell ref="A89:G89"/>
  </mergeCells>
  <printOptions/>
  <pageMargins left="0.75" right="0.75" top="1.24" bottom="1" header="0.492125985" footer="0.492125985"/>
  <pageSetup horizontalDpi="300" verticalDpi="300" orientation="landscape" paperSize="9" r:id="rId1"/>
  <headerFooter alignWithMargins="0">
    <oddHeader xml:space="preserve">&amp;C&amp;20PREFEITURA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5"/>
  <dimension ref="A3:G30"/>
  <sheetViews>
    <sheetView showGridLines="0" workbookViewId="0" topLeftCell="A1">
      <selection activeCell="A6" sqref="A6:G6"/>
    </sheetView>
  </sheetViews>
  <sheetFormatPr defaultColWidth="9.140625" defaultRowHeight="11.25" customHeight="1"/>
  <cols>
    <col min="1" max="1" width="29.57421875" style="6" customWidth="1"/>
    <col min="2" max="3" width="16.7109375" style="6" customWidth="1"/>
    <col min="4" max="6" width="10.7109375" style="6" customWidth="1"/>
    <col min="7" max="7" width="28.28125" style="6" customWidth="1"/>
    <col min="8" max="16384" width="9.140625" style="6" customWidth="1"/>
  </cols>
  <sheetData>
    <row r="3" spans="1:7" ht="11.25" customHeight="1">
      <c r="A3" s="3" t="s">
        <v>152</v>
      </c>
      <c r="B3" s="3"/>
      <c r="C3" s="3"/>
      <c r="D3" s="3"/>
      <c r="E3" s="3"/>
      <c r="F3" s="3"/>
      <c r="G3" s="3"/>
    </row>
    <row r="4" spans="1:7" ht="11.25" customHeight="1">
      <c r="A4" s="29"/>
      <c r="B4" s="30"/>
      <c r="C4" s="30"/>
      <c r="D4" s="30"/>
      <c r="E4" s="30"/>
      <c r="F4" s="30"/>
      <c r="G4" s="27"/>
    </row>
    <row r="5" spans="1:7" ht="11.25" customHeight="1">
      <c r="A5" s="150" t="str">
        <f>'AMF - Dem VI'!A6:G6</f>
        <v>MUNICÍPIO DE QUARTO CENTENÁRIO - ESTADO DO PARANÁ</v>
      </c>
      <c r="B5" s="151"/>
      <c r="C5" s="151"/>
      <c r="D5" s="151"/>
      <c r="E5" s="151"/>
      <c r="F5" s="151"/>
      <c r="G5" s="152"/>
    </row>
    <row r="6" spans="1:7" ht="11.25" customHeight="1">
      <c r="A6" s="150" t="s">
        <v>3</v>
      </c>
      <c r="B6" s="151"/>
      <c r="C6" s="151"/>
      <c r="D6" s="151"/>
      <c r="E6" s="151"/>
      <c r="F6" s="151"/>
      <c r="G6" s="152"/>
    </row>
    <row r="7" spans="1:7" ht="11.25" customHeight="1">
      <c r="A7" s="150" t="s">
        <v>4</v>
      </c>
      <c r="B7" s="151"/>
      <c r="C7" s="151"/>
      <c r="D7" s="151"/>
      <c r="E7" s="151"/>
      <c r="F7" s="151"/>
      <c r="G7" s="152"/>
    </row>
    <row r="8" spans="1:7" ht="11.25" customHeight="1">
      <c r="A8" s="125" t="s">
        <v>41</v>
      </c>
      <c r="B8" s="126"/>
      <c r="C8" s="126"/>
      <c r="D8" s="126"/>
      <c r="E8" s="126"/>
      <c r="F8" s="126"/>
      <c r="G8" s="127"/>
    </row>
    <row r="9" spans="1:7" ht="11.25" customHeight="1">
      <c r="A9" s="150">
        <v>2010</v>
      </c>
      <c r="B9" s="151"/>
      <c r="C9" s="151"/>
      <c r="D9" s="151"/>
      <c r="E9" s="151"/>
      <c r="F9" s="151"/>
      <c r="G9" s="152"/>
    </row>
    <row r="10" spans="1:7" ht="11.25" customHeight="1">
      <c r="A10" s="29"/>
      <c r="B10" s="30"/>
      <c r="C10" s="30"/>
      <c r="D10" s="30"/>
      <c r="E10" s="30"/>
      <c r="F10" s="30"/>
      <c r="G10" s="27"/>
    </row>
    <row r="11" spans="1:7" ht="11.25" customHeight="1">
      <c r="A11" s="50" t="s">
        <v>153</v>
      </c>
      <c r="B11" s="51"/>
      <c r="C11" s="51"/>
      <c r="D11" s="51"/>
      <c r="E11" s="51"/>
      <c r="F11" s="52"/>
      <c r="G11" s="53">
        <v>1</v>
      </c>
    </row>
    <row r="12" spans="1:7" s="11" customFormat="1" ht="11.25" customHeight="1">
      <c r="A12" s="200" t="s">
        <v>154</v>
      </c>
      <c r="B12" s="200" t="s">
        <v>155</v>
      </c>
      <c r="C12" s="200" t="s">
        <v>156</v>
      </c>
      <c r="D12" s="200" t="s">
        <v>157</v>
      </c>
      <c r="E12" s="203"/>
      <c r="F12" s="203"/>
      <c r="G12" s="200" t="s">
        <v>158</v>
      </c>
    </row>
    <row r="13" spans="1:7" s="11" customFormat="1" ht="11.25" customHeight="1">
      <c r="A13" s="200"/>
      <c r="B13" s="203"/>
      <c r="C13" s="203"/>
      <c r="D13" s="203"/>
      <c r="E13" s="203"/>
      <c r="F13" s="203"/>
      <c r="G13" s="200"/>
    </row>
    <row r="14" spans="1:7" ht="11.25" customHeight="1">
      <c r="A14" s="200"/>
      <c r="B14" s="203"/>
      <c r="C14" s="203"/>
      <c r="D14" s="106">
        <v>2010</v>
      </c>
      <c r="E14" s="106">
        <v>2011</v>
      </c>
      <c r="F14" s="106">
        <v>2012</v>
      </c>
      <c r="G14" s="200"/>
    </row>
    <row r="15" spans="1:7" ht="11.25" customHeight="1">
      <c r="A15" s="107" t="s">
        <v>212</v>
      </c>
      <c r="B15" s="107" t="s">
        <v>211</v>
      </c>
      <c r="C15" s="107" t="s">
        <v>210</v>
      </c>
      <c r="D15" s="73">
        <v>1000</v>
      </c>
      <c r="E15" s="73">
        <v>1000</v>
      </c>
      <c r="F15" s="73">
        <v>1000</v>
      </c>
      <c r="G15" s="201" t="s">
        <v>209</v>
      </c>
    </row>
    <row r="16" spans="1:7" ht="11.25" customHeight="1">
      <c r="A16" s="107" t="s">
        <v>206</v>
      </c>
      <c r="B16" s="107" t="s">
        <v>207</v>
      </c>
      <c r="C16" s="107" t="s">
        <v>208</v>
      </c>
      <c r="D16" s="73">
        <v>500</v>
      </c>
      <c r="E16" s="73">
        <v>500</v>
      </c>
      <c r="F16" s="73">
        <v>500</v>
      </c>
      <c r="G16" s="201"/>
    </row>
    <row r="17" spans="1:7" ht="11.25" customHeight="1">
      <c r="A17" s="201" t="s">
        <v>1</v>
      </c>
      <c r="B17" s="201"/>
      <c r="C17" s="202"/>
      <c r="D17" s="108">
        <f>SUM(D15:D16)</f>
        <v>1500</v>
      </c>
      <c r="E17" s="108">
        <f>SUM(E15:E16)</f>
        <v>1500</v>
      </c>
      <c r="F17" s="108">
        <f>SUM(F15:F16)</f>
        <v>1500</v>
      </c>
      <c r="G17" s="107" t="s">
        <v>159</v>
      </c>
    </row>
    <row r="18" spans="1:7" ht="11.25" customHeight="1">
      <c r="A18" s="28" t="str">
        <f>'AMF - Dem V'!A32:D32</f>
        <v>FONTE: REGISTROS CONTÁBEIS DO MUNICÍPIO</v>
      </c>
      <c r="B18" s="28"/>
      <c r="C18" s="28"/>
      <c r="D18" s="28"/>
      <c r="E18" s="28"/>
      <c r="F18" s="28"/>
      <c r="G18" s="28"/>
    </row>
    <row r="25" ht="11.25" customHeight="1">
      <c r="D25" s="6" t="str">
        <f>'AMF - Dem VI'!D104</f>
        <v>QUARTO CENTENÁRIO - PR, 09 DE JULHO DE 2009</v>
      </c>
    </row>
    <row r="29" ht="11.25" customHeight="1">
      <c r="D29" s="6" t="str">
        <f>'AMF - Dem VI'!D108</f>
        <v>OSVALDO ISHIKAWA</v>
      </c>
    </row>
    <row r="30" ht="11.25" customHeight="1">
      <c r="D30" s="6" t="str">
        <f>'AMF - Dem VI'!D109</f>
        <v>PREFEITO MUNICIPAL</v>
      </c>
    </row>
  </sheetData>
  <mergeCells count="12">
    <mergeCell ref="G15:G16"/>
    <mergeCell ref="A17:C17"/>
    <mergeCell ref="B12:B14"/>
    <mergeCell ref="C12:C14"/>
    <mergeCell ref="D12:F13"/>
    <mergeCell ref="G12:G14"/>
    <mergeCell ref="A9:G9"/>
    <mergeCell ref="A12:A14"/>
    <mergeCell ref="A5:G5"/>
    <mergeCell ref="A6:G6"/>
    <mergeCell ref="A7:G7"/>
    <mergeCell ref="A8:G8"/>
  </mergeCells>
  <printOptions/>
  <pageMargins left="0.75" right="0.75" top="1" bottom="1" header="0.492125985" footer="0.492125985"/>
  <pageSetup horizontalDpi="600" verticalDpi="600" orientation="landscape" paperSize="9" r:id="rId1"/>
  <headerFooter alignWithMargins="0">
    <oddHeader xml:space="preserve">&amp;C&amp;20PREFEITURA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6"/>
  <dimension ref="A3:B33"/>
  <sheetViews>
    <sheetView showGridLines="0" tabSelected="1" workbookViewId="0" topLeftCell="A1">
      <selection activeCell="A21" sqref="A21"/>
    </sheetView>
  </sheetViews>
  <sheetFormatPr defaultColWidth="9.140625" defaultRowHeight="11.25" customHeight="1"/>
  <cols>
    <col min="1" max="1" width="67.8515625" style="6" customWidth="1"/>
    <col min="2" max="2" width="44.7109375" style="6" customWidth="1"/>
    <col min="3" max="16384" width="9.140625" style="6" customWidth="1"/>
  </cols>
  <sheetData>
    <row r="3" spans="1:2" ht="11.25" customHeight="1">
      <c r="A3" s="3" t="s">
        <v>172</v>
      </c>
      <c r="B3" s="3"/>
    </row>
    <row r="4" spans="1:2" ht="11.25" customHeight="1">
      <c r="A4" s="158"/>
      <c r="B4" s="160"/>
    </row>
    <row r="5" spans="1:2" ht="11.25" customHeight="1">
      <c r="A5" s="150" t="str">
        <f>'AMF - Dem VII'!A5:G5</f>
        <v>MUNICÍPIO DE QUARTO CENTENÁRIO - ESTADO DO PARANÁ</v>
      </c>
      <c r="B5" s="152"/>
    </row>
    <row r="6" spans="1:2" ht="11.25" customHeight="1">
      <c r="A6" s="150" t="s">
        <v>3</v>
      </c>
      <c r="B6" s="152"/>
    </row>
    <row r="7" spans="1:2" ht="11.25" customHeight="1">
      <c r="A7" s="150" t="s">
        <v>4</v>
      </c>
      <c r="B7" s="152"/>
    </row>
    <row r="8" spans="1:2" ht="11.25" customHeight="1">
      <c r="A8" s="125" t="s">
        <v>42</v>
      </c>
      <c r="B8" s="127"/>
    </row>
    <row r="9" spans="1:2" ht="11.25" customHeight="1">
      <c r="A9" s="150">
        <v>2010</v>
      </c>
      <c r="B9" s="152"/>
    </row>
    <row r="10" spans="1:2" ht="11.25" customHeight="1">
      <c r="A10" s="150"/>
      <c r="B10" s="152"/>
    </row>
    <row r="11" spans="1:2" ht="11.25" customHeight="1">
      <c r="A11" s="9" t="s">
        <v>160</v>
      </c>
      <c r="B11" s="10">
        <v>1</v>
      </c>
    </row>
    <row r="12" spans="1:2" ht="11.25" customHeight="1">
      <c r="A12" s="135" t="s">
        <v>161</v>
      </c>
      <c r="B12" s="135" t="s">
        <v>213</v>
      </c>
    </row>
    <row r="13" spans="1:2" s="11" customFormat="1" ht="11.25" customHeight="1">
      <c r="A13" s="123"/>
      <c r="B13" s="123"/>
    </row>
    <row r="14" spans="1:2" ht="11.25" customHeight="1">
      <c r="A14" s="87" t="s">
        <v>162</v>
      </c>
      <c r="B14" s="94">
        <v>300000</v>
      </c>
    </row>
    <row r="15" spans="1:2" ht="11.25" customHeight="1">
      <c r="A15" s="87" t="s">
        <v>163</v>
      </c>
      <c r="B15" s="94">
        <v>0</v>
      </c>
    </row>
    <row r="16" spans="1:2" ht="11.25" customHeight="1">
      <c r="A16" s="87" t="s">
        <v>164</v>
      </c>
      <c r="B16" s="94">
        <v>60000</v>
      </c>
    </row>
    <row r="17" spans="1:2" ht="11.25" customHeight="1">
      <c r="A17" s="87" t="s">
        <v>165</v>
      </c>
      <c r="B17" s="94">
        <f>B14-B15-B16</f>
        <v>240000</v>
      </c>
    </row>
    <row r="18" spans="1:2" ht="11.25" customHeight="1">
      <c r="A18" s="87" t="s">
        <v>166</v>
      </c>
      <c r="B18" s="94">
        <v>50000</v>
      </c>
    </row>
    <row r="19" spans="1:2" ht="11.25" customHeight="1">
      <c r="A19" s="87" t="s">
        <v>167</v>
      </c>
      <c r="B19" s="94">
        <f>B18+B17</f>
        <v>290000</v>
      </c>
    </row>
    <row r="20" spans="1:2" ht="11.25" customHeight="1">
      <c r="A20" s="87" t="s">
        <v>168</v>
      </c>
      <c r="B20" s="94">
        <v>40000</v>
      </c>
    </row>
    <row r="21" spans="1:2" ht="11.25" customHeight="1">
      <c r="A21" s="87" t="s">
        <v>169</v>
      </c>
      <c r="B21" s="94">
        <v>40000</v>
      </c>
    </row>
    <row r="22" spans="1:2" ht="11.25" customHeight="1">
      <c r="A22" s="87" t="s">
        <v>170</v>
      </c>
      <c r="B22" s="94">
        <v>0</v>
      </c>
    </row>
    <row r="23" spans="1:2" ht="11.25" customHeight="1">
      <c r="A23" s="87" t="s">
        <v>171</v>
      </c>
      <c r="B23" s="94">
        <f>B19-B20</f>
        <v>250000</v>
      </c>
    </row>
    <row r="24" spans="1:2" ht="11.25" customHeight="1">
      <c r="A24" s="153" t="str">
        <f>'AMF - Dem VII'!A18</f>
        <v>FONTE: REGISTROS CONTÁBEIS DO MUNICÍPIO</v>
      </c>
      <c r="B24" s="153"/>
    </row>
    <row r="28" ht="11.25" customHeight="1">
      <c r="B28" s="6" t="str">
        <f>'AMF - Dem VII'!D25</f>
        <v>QUARTO CENTENÁRIO - PR, 09 DE JULHO DE 2009</v>
      </c>
    </row>
    <row r="32" ht="11.25" customHeight="1">
      <c r="B32" s="6" t="s">
        <v>215</v>
      </c>
    </row>
    <row r="33" ht="11.25" customHeight="1">
      <c r="B33" s="6" t="str">
        <f>'AMF - Dem VII'!D30</f>
        <v>PREFEITO MUNICIPAL</v>
      </c>
    </row>
  </sheetData>
  <mergeCells count="10">
    <mergeCell ref="A24:B24"/>
    <mergeCell ref="A4:B4"/>
    <mergeCell ref="A10:B10"/>
    <mergeCell ref="A5:B5"/>
    <mergeCell ref="A6:B6"/>
    <mergeCell ref="A7:B7"/>
    <mergeCell ref="A8:B8"/>
    <mergeCell ref="A9:B9"/>
    <mergeCell ref="A12:A13"/>
    <mergeCell ref="B12:B13"/>
  </mergeCells>
  <printOptions/>
  <pageMargins left="0.75" right="0.75" top="1" bottom="1" header="0.492125985" footer="0.492125985"/>
  <pageSetup horizontalDpi="600" verticalDpi="600" orientation="landscape" paperSize="9" r:id="rId1"/>
  <headerFooter alignWithMargins="0">
    <oddHeader xml:space="preserve">&amp;C&amp;20PREFEITURA MUNICIPAL DE QUARTO CENTENÁRIO  
ESTADO DO PARANÁ  - CNPJ Nº 01.619.104/0001-41 </oddHeader>
    <oddFooter>&amp;C&amp;8AVENIDA RAPOSO TAVARES, 594, CENTRO - CEP 87365-000 FONE/FAX (44) 3546-1109 - QUARTO CENTENÁRIO – PR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pref</cp:lastModifiedBy>
  <cp:lastPrinted>2009-07-10T12:52:09Z</cp:lastPrinted>
  <dcterms:created xsi:type="dcterms:W3CDTF">2004-08-09T19:29:24Z</dcterms:created>
  <dcterms:modified xsi:type="dcterms:W3CDTF">2009-07-10T12:57:17Z</dcterms:modified>
  <cp:category/>
  <cp:version/>
  <cp:contentType/>
  <cp:contentStatus/>
</cp:coreProperties>
</file>